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616" windowHeight="9216" tabRatio="147" firstSheet="3" activeTab="3"/>
  </bookViews>
  <sheets>
    <sheet name="0000000" sheetId="1" state="veryHidden" r:id="rId1"/>
    <sheet name="VVVVVVa" sheetId="2" state="hidden" r:id="rId2"/>
    <sheet name="0000001" sheetId="3" state="veryHidden" r:id="rId3"/>
    <sheet name="CONVERSION TABLE" sheetId="4" r:id="rId4"/>
    <sheet name="VR_Cu_Ins_Kgs" sheetId="5" state="hidden" r:id="rId5"/>
    <sheet name="VR_Cu_Cms_Kgs" sheetId="6" state="hidden" r:id="rId6"/>
    <sheet name="Instructions" sheetId="7" state="hidden" r:id="rId7"/>
  </sheets>
  <definedNames/>
  <calcPr fullCalcOnLoad="1"/>
</workbook>
</file>

<file path=xl/sharedStrings.xml><?xml version="1.0" encoding="utf-8"?>
<sst xmlns="http://schemas.openxmlformats.org/spreadsheetml/2006/main" count="81" uniqueCount="60">
  <si>
    <t>Units of Measurement</t>
  </si>
  <si>
    <t>Dims CM or IN:</t>
  </si>
  <si>
    <t>IN</t>
  </si>
  <si>
    <t>Volume Rule Factor</t>
  </si>
  <si>
    <t>Cubic Inchs to LBs</t>
  </si>
  <si>
    <t>Cubic Inchs to KGs</t>
  </si>
  <si>
    <t>Cubic CMs to KGs</t>
  </si>
  <si>
    <t>Pieces</t>
  </si>
  <si>
    <t>Length</t>
  </si>
  <si>
    <t>Width</t>
  </si>
  <si>
    <t>Height</t>
  </si>
  <si>
    <t>Volume</t>
  </si>
  <si>
    <t>Cubic Unit</t>
  </si>
  <si>
    <t>Vol LBs</t>
  </si>
  <si>
    <t>Vol. Kgs</t>
  </si>
  <si>
    <t>TOTALS</t>
  </si>
  <si>
    <t>Volume Rule Spreadsheet Overview</t>
  </si>
  <si>
    <t>This spreadsheet enables the user to calculate the volumetric weight of a given shipment</t>
  </si>
  <si>
    <t xml:space="preserve">It is primarily used by the Air Export department and Breakbulk for the calculation of </t>
  </si>
  <si>
    <t xml:space="preserve">volumetric weight in the quoting process or auditing of volumetric weights listed on housebills. </t>
  </si>
  <si>
    <t/>
  </si>
  <si>
    <t xml:space="preserve">The table is divided into three pages allowing the operator to examine </t>
  </si>
  <si>
    <t>the impact of utilization of alternative volume rules</t>
  </si>
  <si>
    <t>Volume Rule Spreadsheet Instructions</t>
  </si>
  <si>
    <t xml:space="preserve">Go to the first page marked VR_CU_INS_LB (Volume Rule for that page is Cubic Inchs to Pounds) </t>
  </si>
  <si>
    <t xml:space="preserve">Input unit of measurement in Cell B2 either IN or CM </t>
  </si>
  <si>
    <t xml:space="preserve">If you wish, you may adjust the volume rule factor for Cubic Inchs to </t>
  </si>
  <si>
    <t xml:space="preserve">Pounds in Cell B5. Adjustment of the value listed in this cell will </t>
  </si>
  <si>
    <t xml:space="preserve">automatically adjust the Cubic Centimeters to KGs and Cubic Inchs to KGs </t>
  </si>
  <si>
    <t xml:space="preserve">volume rule factors. </t>
  </si>
  <si>
    <t xml:space="preserve">Beginning in Row 11, input Pieces and dims </t>
  </si>
  <si>
    <t xml:space="preserve">Fill out as many rows as necessary </t>
  </si>
  <si>
    <t xml:space="preserve">Results will be totaled in Row 31 and will computeTotal Pcs, Cubic </t>
  </si>
  <si>
    <t xml:space="preserve">Inchs or Cms, Volumetric Pounds and KGs </t>
  </si>
  <si>
    <t xml:space="preserve">If you wish to adjust other Volume Rules such as Cubic Inchs to Kgs, go </t>
  </si>
  <si>
    <t xml:space="preserve">to the appropriate volume rule page. Data inputted by you on the first </t>
  </si>
  <si>
    <t xml:space="preserve">page will be carried through to the other pages. Adjust the volume rule </t>
  </si>
  <si>
    <t xml:space="preserve">in the upper left hand corner. </t>
  </si>
  <si>
    <t>.</t>
  </si>
  <si>
    <t>Cubic Meters</t>
  </si>
  <si>
    <t>Inches to Lbs.</t>
  </si>
  <si>
    <t>Inches to KGs</t>
  </si>
  <si>
    <t>cm to KGs</t>
  </si>
  <si>
    <t>Cubic Feet</t>
  </si>
  <si>
    <t>FOR OCEAN FREIGHT PURPOSES</t>
  </si>
  <si>
    <t>FOR AIRFREIGHT PURPOSES</t>
  </si>
  <si>
    <t>Total Weight in KGS</t>
  </si>
  <si>
    <t>ENTERTotal Weight in LBS</t>
  </si>
  <si>
    <t>ENTER Height in INCHES</t>
  </si>
  <si>
    <t>ENTER Width in INCHES</t>
  </si>
  <si>
    <t>ENTER Length in INCHES</t>
  </si>
  <si>
    <t>ENTER Pieces</t>
  </si>
  <si>
    <r>
      <t xml:space="preserve">Volume Weight in     </t>
    </r>
    <r>
      <rPr>
        <b/>
        <sz val="18"/>
        <color indexed="9"/>
        <rFont val="Arial"/>
        <family val="2"/>
      </rPr>
      <t>LBS</t>
    </r>
  </si>
  <si>
    <r>
      <t xml:space="preserve">Volume Weight in             </t>
    </r>
    <r>
      <rPr>
        <b/>
        <sz val="18"/>
        <color indexed="9"/>
        <rFont val="Arial"/>
        <family val="2"/>
      </rPr>
      <t>KGS</t>
    </r>
  </si>
  <si>
    <t xml:space="preserve">  ITEM</t>
  </si>
  <si>
    <r>
      <t xml:space="preserve">CHARGEABLE WEIGHT  in </t>
    </r>
    <r>
      <rPr>
        <b/>
        <sz val="18"/>
        <color indexed="9"/>
        <rFont val="Arial"/>
        <family val="2"/>
      </rPr>
      <t>KGS</t>
    </r>
  </si>
  <si>
    <t>TTL</t>
  </si>
  <si>
    <t>VOLUME WEIGHT CONVERSION TABLE</t>
  </si>
  <si>
    <t>WWW.VORTEXWL.COM</t>
  </si>
  <si>
    <r>
      <rPr>
        <b/>
        <sz val="11"/>
        <color indexed="18"/>
        <rFont val="Arial Black"/>
        <family val="2"/>
      </rPr>
      <t>VORTEX WORLDWIDE LOGISTICS    Tel 305.715.9090    Fax 305.715.9083    eMail: info@vortexwl.com</t>
    </r>
    <r>
      <rPr>
        <b/>
        <sz val="11"/>
        <rFont val="Arial Black"/>
        <family val="2"/>
      </rPr>
      <t xml:space="preserve"> </t>
    </r>
    <r>
      <rPr>
        <b/>
        <sz val="11"/>
        <color indexed="18"/>
        <rFont val="Arial Black"/>
        <family val="2"/>
      </rPr>
      <t xml:space="preserve">                             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</si>
</sst>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0"/>
    <numFmt numFmtId="167" formatCode="#,##0.0_);\(#,##0.0\)"/>
    <numFmt numFmtId="168" formatCode="mm/dd/yy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&quot;$&quot;#,##0.0000_);\(&quot;$&quot;#,##0.0000\)"/>
    <numFmt numFmtId="174" formatCode="0.000"/>
    <numFmt numFmtId="175" formatCode="mmm\-yyyy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mm/dd/yy"/>
    <numFmt numFmtId="185" formatCode="[$$-409]#,##0.00"/>
    <numFmt numFmtId="186" formatCode="0.00_);[Red]\(0.00\)"/>
    <numFmt numFmtId="187" formatCode="m/d"/>
    <numFmt numFmtId="188" formatCode="0.0;[Red]0.0"/>
    <numFmt numFmtId="189" formatCode="#,##0.0;[Red]#,##0.0"/>
    <numFmt numFmtId="190" formatCode="#,##0.0"/>
    <numFmt numFmtId="191" formatCode="[$-409]dddd\,\ mmmm\ dd\,\ yyyy"/>
    <numFmt numFmtId="192" formatCode="[$-409]h:mm:ss\ AM/PM"/>
    <numFmt numFmtId="193" formatCode="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7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sz val="12"/>
      <name val="Helv"/>
      <family val="0"/>
    </font>
    <font>
      <sz val="12"/>
      <color indexed="9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9"/>
      <name val="Arial"/>
      <family val="2"/>
    </font>
    <font>
      <b/>
      <sz val="16"/>
      <name val="Arial Black"/>
      <family val="2"/>
    </font>
    <font>
      <sz val="12"/>
      <name val="Arial Black"/>
      <family val="2"/>
    </font>
    <font>
      <sz val="14"/>
      <color indexed="18"/>
      <name val="Arial Black"/>
      <family val="2"/>
    </font>
    <font>
      <b/>
      <sz val="11"/>
      <color indexed="18"/>
      <name val="Arial Black"/>
      <family val="2"/>
    </font>
    <font>
      <b/>
      <sz val="11"/>
      <name val="Arial Black"/>
      <family val="2"/>
    </font>
    <font>
      <u val="single"/>
      <sz val="12"/>
      <color indexed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 Black"/>
      <family val="2"/>
    </font>
    <font>
      <b/>
      <sz val="12"/>
      <color indexed="10"/>
      <name val="Arial"/>
      <family val="2"/>
    </font>
    <font>
      <b/>
      <sz val="16"/>
      <color indexed="28"/>
      <name val="Arial"/>
      <family val="2"/>
    </font>
    <font>
      <b/>
      <sz val="16"/>
      <color indexed="28"/>
      <name val="Arial Black"/>
      <family val="2"/>
    </font>
    <font>
      <b/>
      <sz val="12"/>
      <color indexed="9"/>
      <name val="Arial Black"/>
      <family val="2"/>
    </font>
    <font>
      <b/>
      <sz val="14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 Black"/>
      <family val="2"/>
    </font>
    <font>
      <b/>
      <sz val="12"/>
      <color rgb="FFFF0000"/>
      <name val="Arial"/>
      <family val="2"/>
    </font>
    <font>
      <b/>
      <sz val="16"/>
      <color theme="7" tint="-0.4999699890613556"/>
      <name val="Arial"/>
      <family val="2"/>
    </font>
    <font>
      <b/>
      <sz val="16"/>
      <color theme="7" tint="-0.4999699890613556"/>
      <name val="Arial Black"/>
      <family val="2"/>
    </font>
    <font>
      <b/>
      <sz val="12"/>
      <color theme="0"/>
      <name val="Arial Black"/>
      <family val="2"/>
    </font>
    <font>
      <b/>
      <sz val="14"/>
      <color theme="0"/>
      <name val="Arial Blac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7" fillId="0" borderId="0">
      <alignment horizontal="center" wrapText="1"/>
      <protection locked="0"/>
    </xf>
    <xf numFmtId="0" fontId="55" fillId="26" borderId="0" applyNumberFormat="0" applyBorder="0" applyAlignment="0" applyProtection="0"/>
    <xf numFmtId="173" fontId="5" fillId="0" borderId="0" applyFill="0" applyBorder="0" applyAlignment="0">
      <protection/>
    </xf>
    <xf numFmtId="0" fontId="56" fillId="27" borderId="1" applyNumberFormat="0" applyAlignment="0" applyProtection="0"/>
    <xf numFmtId="0" fontId="57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" fillId="0" borderId="0" applyNumberFormat="0" applyAlignment="0">
      <protection/>
    </xf>
    <xf numFmtId="0" fontId="9" fillId="0" borderId="0" applyNumberFormat="0" applyAlignment="0">
      <protection/>
    </xf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0" fillId="0" borderId="0" applyNumberFormat="0" applyAlignment="0">
      <protection/>
    </xf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9" borderId="0" applyNumberFormat="0" applyBorder="0" applyAlignment="0" applyProtection="0"/>
    <xf numFmtId="38" fontId="11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31" borderId="1" applyNumberFormat="0" applyAlignment="0" applyProtection="0"/>
    <xf numFmtId="10" fontId="11" fillId="32" borderId="8" applyNumberFormat="0" applyBorder="0" applyAlignment="0" applyProtection="0"/>
    <xf numFmtId="167" fontId="12" fillId="33" borderId="0">
      <alignment/>
      <protection/>
    </xf>
    <xf numFmtId="0" fontId="64" fillId="0" borderId="9" applyNumberFormat="0" applyFill="0" applyAlignment="0" applyProtection="0"/>
    <xf numFmtId="167" fontId="13" fillId="34" borderId="0">
      <alignment/>
      <protection/>
    </xf>
    <xf numFmtId="17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65" fillId="35" borderId="0" applyNumberFormat="0" applyBorder="0" applyAlignment="0" applyProtection="0"/>
    <xf numFmtId="166" fontId="5" fillId="0" borderId="0">
      <alignment/>
      <protection/>
    </xf>
    <xf numFmtId="0" fontId="0" fillId="36" borderId="10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6" fillId="27" borderId="11" applyNumberFormat="0" applyAlignment="0" applyProtection="0"/>
    <xf numFmtId="14" fontId="7" fillId="0" borderId="0">
      <alignment horizontal="center" wrapText="1"/>
      <protection locked="0"/>
    </xf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5" fontId="15" fillId="0" borderId="0">
      <alignment/>
      <protection/>
    </xf>
    <xf numFmtId="0" fontId="6" fillId="0" borderId="0" applyNumberFormat="0" applyFont="0" applyFill="0" applyBorder="0" applyAlignment="0" applyProtection="0"/>
    <xf numFmtId="168" fontId="14" fillId="0" borderId="0" applyNumberFormat="0" applyFill="0" applyBorder="0" applyAlignment="0" applyProtection="0"/>
    <xf numFmtId="40" fontId="16" fillId="0" borderId="0" applyBorder="0">
      <alignment horizontal="right"/>
      <protection/>
    </xf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70" fillId="9" borderId="13" xfId="0" applyFont="1" applyFill="1" applyBorder="1" applyAlignment="1">
      <alignment horizontal="center"/>
    </xf>
    <xf numFmtId="0" fontId="71" fillId="0" borderId="0" xfId="0" applyFont="1" applyAlignment="1" applyProtection="1">
      <alignment/>
      <protection/>
    </xf>
    <xf numFmtId="164" fontId="0" fillId="9" borderId="8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37" borderId="0" xfId="0" applyFill="1" applyAlignment="1">
      <alignment/>
    </xf>
    <xf numFmtId="0" fontId="4" fillId="38" borderId="14" xfId="0" applyFont="1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3" xfId="0" applyFill="1" applyBorder="1" applyAlignment="1">
      <alignment/>
    </xf>
    <xf numFmtId="0" fontId="0" fillId="39" borderId="16" xfId="0" applyFill="1" applyBorder="1" applyAlignment="1">
      <alignment/>
    </xf>
    <xf numFmtId="3" fontId="72" fillId="39" borderId="13" xfId="0" applyNumberFormat="1" applyFont="1" applyFill="1" applyBorder="1" applyAlignment="1">
      <alignment horizontal="center" wrapText="1"/>
    </xf>
    <xf numFmtId="0" fontId="4" fillId="37" borderId="13" xfId="0" applyFont="1" applyFill="1" applyBorder="1" applyAlignment="1">
      <alignment horizontal="left" textRotation="180" readingOrder="2"/>
    </xf>
    <xf numFmtId="0" fontId="73" fillId="39" borderId="13" xfId="0" applyFont="1" applyFill="1" applyBorder="1" applyAlignment="1">
      <alignment horizontal="center" wrapText="1"/>
    </xf>
    <xf numFmtId="0" fontId="70" fillId="9" borderId="17" xfId="0" applyFont="1" applyFill="1" applyBorder="1" applyAlignment="1">
      <alignment horizontal="center" wrapText="1"/>
    </xf>
    <xf numFmtId="0" fontId="70" fillId="9" borderId="18" xfId="0" applyFont="1" applyFill="1" applyBorder="1" applyAlignment="1">
      <alignment horizontal="center" wrapText="1"/>
    </xf>
    <xf numFmtId="4" fontId="4" fillId="40" borderId="19" xfId="0" applyNumberFormat="1" applyFont="1" applyFill="1" applyBorder="1" applyAlignment="1" applyProtection="1">
      <alignment horizontal="center"/>
      <protection/>
    </xf>
    <xf numFmtId="3" fontId="72" fillId="39" borderId="17" xfId="0" applyNumberFormat="1" applyFont="1" applyFill="1" applyBorder="1" applyAlignment="1">
      <alignment horizontal="center" wrapText="1"/>
    </xf>
    <xf numFmtId="0" fontId="74" fillId="39" borderId="15" xfId="0" applyFont="1" applyFill="1" applyBorder="1" applyAlignment="1">
      <alignment/>
    </xf>
    <xf numFmtId="4" fontId="4" fillId="40" borderId="20" xfId="0" applyNumberFormat="1" applyFont="1" applyFill="1" applyBorder="1" applyAlignment="1" applyProtection="1">
      <alignment horizontal="center"/>
      <protection/>
    </xf>
    <xf numFmtId="2" fontId="4" fillId="41" borderId="8" xfId="0" applyNumberFormat="1" applyFont="1" applyFill="1" applyBorder="1" applyAlignment="1" applyProtection="1">
      <alignment horizontal="center"/>
      <protection locked="0"/>
    </xf>
    <xf numFmtId="0" fontId="4" fillId="42" borderId="8" xfId="0" applyFont="1" applyFill="1" applyBorder="1" applyAlignment="1" applyProtection="1">
      <alignment horizontal="center"/>
      <protection locked="0"/>
    </xf>
    <xf numFmtId="0" fontId="4" fillId="38" borderId="8" xfId="0" applyFont="1" applyFill="1" applyBorder="1" applyAlignment="1" applyProtection="1">
      <alignment horizontal="center"/>
      <protection locked="0"/>
    </xf>
    <xf numFmtId="3" fontId="4" fillId="0" borderId="8" xfId="0" applyNumberFormat="1" applyFont="1" applyFill="1" applyBorder="1" applyAlignment="1">
      <alignment horizontal="center"/>
    </xf>
    <xf numFmtId="3" fontId="70" fillId="40" borderId="21" xfId="0" applyNumberFormat="1" applyFont="1" applyFill="1" applyBorder="1" applyAlignment="1" applyProtection="1">
      <alignment horizontal="center"/>
      <protection/>
    </xf>
    <xf numFmtId="4" fontId="70" fillId="0" borderId="22" xfId="0" applyNumberFormat="1" applyFont="1" applyFill="1" applyBorder="1" applyAlignment="1" applyProtection="1">
      <alignment horizontal="center"/>
      <protection/>
    </xf>
    <xf numFmtId="4" fontId="70" fillId="40" borderId="22" xfId="0" applyNumberFormat="1" applyFont="1" applyFill="1" applyBorder="1" applyAlignment="1" applyProtection="1">
      <alignment horizontal="center"/>
      <protection/>
    </xf>
    <xf numFmtId="3" fontId="70" fillId="0" borderId="22" xfId="0" applyNumberFormat="1" applyFont="1" applyFill="1" applyBorder="1" applyAlignment="1" applyProtection="1">
      <alignment horizontal="center"/>
      <protection/>
    </xf>
    <xf numFmtId="3" fontId="70" fillId="40" borderId="22" xfId="0" applyNumberFormat="1" applyFont="1" applyFill="1" applyBorder="1" applyAlignment="1" applyProtection="1">
      <alignment horizontal="center"/>
      <protection/>
    </xf>
    <xf numFmtId="0" fontId="4" fillId="38" borderId="23" xfId="0" applyFont="1" applyFill="1" applyBorder="1" applyAlignment="1" applyProtection="1">
      <alignment horizontal="center"/>
      <protection locked="0"/>
    </xf>
    <xf numFmtId="2" fontId="4" fillId="41" borderId="23" xfId="0" applyNumberFormat="1" applyFont="1" applyFill="1" applyBorder="1" applyAlignment="1" applyProtection="1">
      <alignment horizontal="center"/>
      <protection locked="0"/>
    </xf>
    <xf numFmtId="0" fontId="4" fillId="42" borderId="23" xfId="0" applyFont="1" applyFill="1" applyBorder="1" applyAlignment="1" applyProtection="1">
      <alignment horizontal="center"/>
      <protection locked="0"/>
    </xf>
    <xf numFmtId="3" fontId="70" fillId="40" borderId="24" xfId="0" applyNumberFormat="1" applyFont="1" applyFill="1" applyBorder="1" applyAlignment="1" applyProtection="1">
      <alignment horizontal="center"/>
      <protection/>
    </xf>
    <xf numFmtId="4" fontId="70" fillId="0" borderId="25" xfId="0" applyNumberFormat="1" applyFont="1" applyFill="1" applyBorder="1" applyAlignment="1" applyProtection="1">
      <alignment horizontal="center"/>
      <protection/>
    </xf>
    <xf numFmtId="4" fontId="70" fillId="40" borderId="25" xfId="0" applyNumberFormat="1" applyFont="1" applyFill="1" applyBorder="1" applyAlignment="1" applyProtection="1">
      <alignment horizontal="center"/>
      <protection/>
    </xf>
    <xf numFmtId="3" fontId="70" fillId="0" borderId="25" xfId="0" applyNumberFormat="1" applyFont="1" applyFill="1" applyBorder="1" applyAlignment="1" applyProtection="1">
      <alignment horizontal="center"/>
      <protection/>
    </xf>
    <xf numFmtId="3" fontId="70" fillId="40" borderId="25" xfId="0" applyNumberFormat="1" applyFont="1" applyFill="1" applyBorder="1" applyAlignment="1" applyProtection="1">
      <alignment horizontal="center"/>
      <protection/>
    </xf>
    <xf numFmtId="3" fontId="4" fillId="0" borderId="23" xfId="0" applyNumberFormat="1" applyFont="1" applyFill="1" applyBorder="1" applyAlignment="1">
      <alignment horizontal="center"/>
    </xf>
    <xf numFmtId="0" fontId="4" fillId="38" borderId="26" xfId="0" applyFont="1" applyFill="1" applyBorder="1" applyAlignment="1">
      <alignment/>
    </xf>
    <xf numFmtId="0" fontId="74" fillId="38" borderId="27" xfId="0" applyFont="1" applyFill="1" applyBorder="1" applyAlignment="1">
      <alignment horizontal="center" vertical="center"/>
    </xf>
    <xf numFmtId="1" fontId="75" fillId="40" borderId="28" xfId="0" applyNumberFormat="1" applyFont="1" applyFill="1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/>
    </xf>
    <xf numFmtId="0" fontId="75" fillId="40" borderId="28" xfId="0" applyFont="1" applyFill="1" applyBorder="1" applyAlignment="1">
      <alignment horizontal="center" vertical="center"/>
    </xf>
    <xf numFmtId="4" fontId="75" fillId="0" borderId="28" xfId="0" applyNumberFormat="1" applyFont="1" applyFill="1" applyBorder="1" applyAlignment="1">
      <alignment horizontal="center" vertical="center"/>
    </xf>
    <xf numFmtId="4" fontId="75" fillId="40" borderId="28" xfId="0" applyNumberFormat="1" applyFont="1" applyFill="1" applyBorder="1" applyAlignment="1">
      <alignment horizontal="center" vertical="center"/>
    </xf>
    <xf numFmtId="0" fontId="75" fillId="9" borderId="28" xfId="0" applyFont="1" applyFill="1" applyBorder="1" applyAlignment="1">
      <alignment vertical="center"/>
    </xf>
    <xf numFmtId="3" fontId="76" fillId="0" borderId="28" xfId="0" applyNumberFormat="1" applyFont="1" applyFill="1" applyBorder="1" applyAlignment="1">
      <alignment horizontal="center" vertical="center"/>
    </xf>
    <xf numFmtId="3" fontId="76" fillId="40" borderId="28" xfId="0" applyNumberFormat="1" applyFont="1" applyFill="1" applyBorder="1" applyAlignment="1">
      <alignment horizontal="center" vertical="center"/>
    </xf>
    <xf numFmtId="3" fontId="76" fillId="0" borderId="29" xfId="0" applyNumberFormat="1" applyFont="1" applyFill="1" applyBorder="1" applyAlignment="1">
      <alignment horizontal="center" vertical="center"/>
    </xf>
    <xf numFmtId="0" fontId="77" fillId="39" borderId="13" xfId="0" applyFont="1" applyFill="1" applyBorder="1" applyAlignment="1">
      <alignment horizontal="center"/>
    </xf>
    <xf numFmtId="0" fontId="78" fillId="39" borderId="13" xfId="0" applyFont="1" applyFill="1" applyBorder="1" applyAlignment="1">
      <alignment horizontal="center" wrapText="1"/>
    </xf>
    <xf numFmtId="0" fontId="26" fillId="0" borderId="0" xfId="61" applyFont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9" borderId="15" xfId="0" applyFont="1" applyFill="1" applyBorder="1" applyAlignment="1">
      <alignment horizontal="center" wrapText="1"/>
    </xf>
    <xf numFmtId="0" fontId="0" fillId="39" borderId="3" xfId="0" applyFill="1" applyBorder="1" applyAlignment="1">
      <alignment horizontal="center" wrapText="1"/>
    </xf>
    <xf numFmtId="0" fontId="0" fillId="39" borderId="16" xfId="0" applyFill="1" applyBorder="1" applyAlignment="1">
      <alignment horizontal="center" wrapText="1"/>
    </xf>
    <xf numFmtId="0" fontId="72" fillId="39" borderId="15" xfId="0" applyFont="1" applyFill="1" applyBorder="1" applyAlignment="1">
      <alignment horizontal="center" wrapText="1"/>
    </xf>
    <xf numFmtId="0" fontId="72" fillId="39" borderId="16" xfId="0" applyFont="1" applyFill="1" applyBorder="1" applyAlignment="1">
      <alignment horizontal="center" wrapText="1"/>
    </xf>
    <xf numFmtId="0" fontId="74" fillId="39" borderId="30" xfId="0" applyFont="1" applyFill="1" applyBorder="1" applyAlignment="1">
      <alignment horizontal="center"/>
    </xf>
    <xf numFmtId="0" fontId="21" fillId="43" borderId="0" xfId="0" applyFont="1" applyFill="1" applyAlignment="1">
      <alignment horizontal="center"/>
    </xf>
    <xf numFmtId="0" fontId="25" fillId="0" borderId="31" xfId="0" applyFont="1" applyBorder="1" applyAlignment="1">
      <alignment horizont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 Currency (0)" xfId="41"/>
    <cellStyle name="Calculation" xfId="42"/>
    <cellStyle name="Check Cell" xfId="43"/>
    <cellStyle name="Comma" xfId="44"/>
    <cellStyle name="Comma [0]" xfId="45"/>
    <cellStyle name="Copied" xfId="46"/>
    <cellStyle name="COST1" xfId="47"/>
    <cellStyle name="Currency" xfId="48"/>
    <cellStyle name="Currency [0]" xfId="49"/>
    <cellStyle name="Entered" xfId="50"/>
    <cellStyle name="Explanatory Text" xfId="51"/>
    <cellStyle name="Followed Hyperlink" xfId="52"/>
    <cellStyle name="Good" xfId="53"/>
    <cellStyle name="Grey" xfId="54"/>
    <cellStyle name="Header1" xfId="55"/>
    <cellStyle name="Header2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Input Cells" xfId="64"/>
    <cellStyle name="Linked Cell" xfId="65"/>
    <cellStyle name="Linked Cells" xfId="66"/>
    <cellStyle name="Milliers [0]_!!!GO" xfId="67"/>
    <cellStyle name="Milliers_!!!GO" xfId="68"/>
    <cellStyle name="Monétaire [0]_!!!GO" xfId="69"/>
    <cellStyle name="Monétaire_!!!GO" xfId="70"/>
    <cellStyle name="Neutral" xfId="71"/>
    <cellStyle name="Normal - Style1" xfId="72"/>
    <cellStyle name="Note" xfId="73"/>
    <cellStyle name="Œ…‹æØ‚è [0.00]_Region Orders (2)" xfId="74"/>
    <cellStyle name="Œ…‹æØ‚è_Region Orders (2)" xfId="75"/>
    <cellStyle name="Output" xfId="76"/>
    <cellStyle name="per.style" xfId="77"/>
    <cellStyle name="Percent" xfId="78"/>
    <cellStyle name="Percent [2]" xfId="79"/>
    <cellStyle name="pricing" xfId="80"/>
    <cellStyle name="PSChar" xfId="81"/>
    <cellStyle name="RevList" xfId="82"/>
    <cellStyle name="Subtotal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1</xdr:row>
      <xdr:rowOff>9525</xdr:rowOff>
    </xdr:from>
    <xdr:to>
      <xdr:col>9</xdr:col>
      <xdr:colOff>790575</xdr:colOff>
      <xdr:row>5</xdr:row>
      <xdr:rowOff>104775</xdr:rowOff>
    </xdr:to>
    <xdr:pic>
      <xdr:nvPicPr>
        <xdr:cNvPr id="1" name="Picture 2" descr="Description: Description: Description: http://www.vortexwl.com/logo_vorte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85750"/>
          <a:ext cx="3076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ortexw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29518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652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showOutlineSymbols="0" zoomScale="70" zoomScaleNormal="70" zoomScalePageLayoutView="0" workbookViewId="0" topLeftCell="A1">
      <selection activeCell="A25" sqref="A25:N25"/>
    </sheetView>
  </sheetViews>
  <sheetFormatPr defaultColWidth="9.77734375" defaultRowHeight="15"/>
  <cols>
    <col min="1" max="1" width="3.99609375" style="0" customWidth="1"/>
    <col min="2" max="2" width="13.21484375" style="0" customWidth="1"/>
    <col min="3" max="3" width="9.77734375" style="0" customWidth="1"/>
    <col min="4" max="4" width="12.21484375" style="0" customWidth="1"/>
    <col min="5" max="5" width="10.77734375" style="0" customWidth="1"/>
    <col min="6" max="6" width="8.77734375" style="0" customWidth="1"/>
    <col min="7" max="7" width="9.77734375" style="0" customWidth="1"/>
    <col min="8" max="9" width="12.77734375" style="0" customWidth="1"/>
    <col min="10" max="10" width="11.99609375" style="0" customWidth="1"/>
    <col min="11" max="11" width="17.77734375" style="0" hidden="1" customWidth="1"/>
    <col min="12" max="12" width="19.4453125" style="16" customWidth="1"/>
    <col min="13" max="13" width="24.77734375" style="16" customWidth="1"/>
    <col min="14" max="14" width="19.99609375" style="0" customWidth="1"/>
  </cols>
  <sheetData>
    <row r="1" spans="2:5" ht="21.75" customHeight="1">
      <c r="B1" s="14" t="s">
        <v>0</v>
      </c>
      <c r="C1" s="10"/>
      <c r="D1" s="10"/>
      <c r="E1" s="10"/>
    </row>
    <row r="2" spans="2:5" ht="15">
      <c r="B2" s="14" t="s">
        <v>1</v>
      </c>
      <c r="C2" s="9" t="s">
        <v>2</v>
      </c>
      <c r="D2" s="9"/>
      <c r="E2" s="10"/>
    </row>
    <row r="3" spans="2:11" ht="15">
      <c r="B3" s="14" t="s">
        <v>3</v>
      </c>
      <c r="C3" s="10"/>
      <c r="D3" s="10"/>
      <c r="E3" s="10"/>
      <c r="I3" s="8"/>
      <c r="J3" s="8"/>
      <c r="K3" s="8"/>
    </row>
    <row r="4" spans="2:11" ht="15">
      <c r="B4" s="14" t="s">
        <v>40</v>
      </c>
      <c r="C4" s="15">
        <v>166</v>
      </c>
      <c r="D4" s="11"/>
      <c r="E4" s="10"/>
      <c r="G4" s="6"/>
      <c r="H4" s="6"/>
      <c r="I4" s="5"/>
      <c r="J4" s="5"/>
      <c r="K4" s="5"/>
    </row>
    <row r="5" spans="2:11" ht="17.25">
      <c r="B5" s="14" t="s">
        <v>41</v>
      </c>
      <c r="C5" s="15">
        <f>C4*2.2046</f>
        <v>365.96360000000004</v>
      </c>
      <c r="D5" s="11"/>
      <c r="E5" s="10"/>
      <c r="G5" s="6"/>
      <c r="H5" s="7"/>
      <c r="I5" s="64"/>
      <c r="J5" s="64"/>
      <c r="K5" s="65"/>
    </row>
    <row r="6" spans="2:11" ht="15">
      <c r="B6" s="14" t="s">
        <v>42</v>
      </c>
      <c r="C6" s="15">
        <f>(C4*6000)/166</f>
        <v>6000</v>
      </c>
      <c r="D6" s="11"/>
      <c r="E6" s="10"/>
      <c r="G6" s="6"/>
      <c r="H6" s="6"/>
      <c r="I6" s="6"/>
      <c r="J6" s="6"/>
      <c r="K6" s="6"/>
    </row>
    <row r="7" spans="1:14" ht="25.5" thickBot="1">
      <c r="A7" s="72" t="s">
        <v>57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ht="16.5" customHeight="1" thickBot="1">
      <c r="A8" s="17"/>
      <c r="B8" s="19"/>
      <c r="C8" s="20"/>
      <c r="D8" s="21"/>
      <c r="E8" s="66"/>
      <c r="F8" s="67"/>
      <c r="G8" s="67"/>
      <c r="H8" s="68"/>
      <c r="I8" s="69" t="s">
        <v>44</v>
      </c>
      <c r="J8" s="70"/>
      <c r="K8" s="29" t="s">
        <v>45</v>
      </c>
      <c r="L8" s="71" t="s">
        <v>45</v>
      </c>
      <c r="M8" s="71"/>
      <c r="N8" s="71"/>
    </row>
    <row r="9" spans="1:14" ht="58.5" customHeight="1" thickBot="1">
      <c r="A9" s="23" t="s">
        <v>54</v>
      </c>
      <c r="B9" s="24" t="s">
        <v>46</v>
      </c>
      <c r="C9" s="25" t="s">
        <v>51</v>
      </c>
      <c r="D9" s="26" t="s">
        <v>47</v>
      </c>
      <c r="E9" s="25" t="s">
        <v>50</v>
      </c>
      <c r="F9" s="25" t="s">
        <v>49</v>
      </c>
      <c r="G9" s="25" t="s">
        <v>48</v>
      </c>
      <c r="H9" s="60" t="s">
        <v>11</v>
      </c>
      <c r="I9" s="61" t="s">
        <v>39</v>
      </c>
      <c r="J9" s="61" t="s">
        <v>43</v>
      </c>
      <c r="K9" s="13" t="s">
        <v>12</v>
      </c>
      <c r="L9" s="22" t="s">
        <v>52</v>
      </c>
      <c r="M9" s="22" t="s">
        <v>53</v>
      </c>
      <c r="N9" s="28" t="s">
        <v>55</v>
      </c>
    </row>
    <row r="10" spans="1:14" s="12" customFormat="1" ht="21.75" customHeight="1">
      <c r="A10" s="18">
        <v>1</v>
      </c>
      <c r="B10" s="27">
        <f>D10/2.2046</f>
        <v>0</v>
      </c>
      <c r="C10" s="33"/>
      <c r="D10" s="31"/>
      <c r="E10" s="32"/>
      <c r="F10" s="32"/>
      <c r="G10" s="32"/>
      <c r="H10" s="35">
        <f>C10*E10*F10*G10</f>
        <v>0</v>
      </c>
      <c r="I10" s="36">
        <f>SUM(H10/1728/35.314)</f>
        <v>0</v>
      </c>
      <c r="J10" s="37">
        <f>SUM(H10/1728)</f>
        <v>0</v>
      </c>
      <c r="K10" s="37" t="str">
        <f aca="true" t="shared" si="0" ref="K10:K23">IF(+$C$2="in","Cubic Inchs",IF(+$C$2="cm","Cubic CMs","ERROR"))</f>
        <v>Cubic Inchs</v>
      </c>
      <c r="L10" s="38">
        <f>IF(+K10="Cubic inchs",+H10/$C$4,IF(+K10="Cubic CMs",+H10/$C$6*2.20462,"ERROR"))</f>
        <v>0</v>
      </c>
      <c r="M10" s="39">
        <f aca="true" t="shared" si="1" ref="M10:M23">IF(+K10="Cubic inchs",+H10/($C$4*2.2046),IF(+K10="Cubic CMs",+H10/$C$6,"ERROR"))</f>
        <v>0</v>
      </c>
      <c r="N10" s="34">
        <f>MAX(B10,M10)</f>
        <v>0</v>
      </c>
    </row>
    <row r="11" spans="1:14" s="12" customFormat="1" ht="21.75" customHeight="1">
      <c r="A11" s="18">
        <f>A10+1</f>
        <v>2</v>
      </c>
      <c r="B11" s="27">
        <f aca="true" t="shared" si="2" ref="B11:B23">D11/2.2046</f>
        <v>0</v>
      </c>
      <c r="C11" s="33"/>
      <c r="D11" s="31"/>
      <c r="E11" s="32"/>
      <c r="F11" s="32"/>
      <c r="G11" s="32"/>
      <c r="H11" s="35">
        <f aca="true" t="shared" si="3" ref="H11:H23">C11*E11*F11*G11</f>
        <v>0</v>
      </c>
      <c r="I11" s="36">
        <f aca="true" t="shared" si="4" ref="I11:I23">SUM(H11/1728/35.314)</f>
        <v>0</v>
      </c>
      <c r="J11" s="37">
        <f aca="true" t="shared" si="5" ref="J11:J23">SUM(H11/1728)</f>
        <v>0</v>
      </c>
      <c r="K11" s="37" t="str">
        <f t="shared" si="0"/>
        <v>Cubic Inchs</v>
      </c>
      <c r="L11" s="38">
        <f>IF(+K11="Cubic inchs",+H11/$C$4,IF(+K11="Cubic CMs",+H11/$C$6*2.20462,"ERROR"))</f>
        <v>0</v>
      </c>
      <c r="M11" s="39">
        <f t="shared" si="1"/>
        <v>0</v>
      </c>
      <c r="N11" s="34">
        <f aca="true" t="shared" si="6" ref="N11:N23">MAX(B11,M11)</f>
        <v>0</v>
      </c>
    </row>
    <row r="12" spans="1:14" s="12" customFormat="1" ht="21.75" customHeight="1">
      <c r="A12" s="18">
        <f aca="true" t="shared" si="7" ref="A12:A23">A11+1</f>
        <v>3</v>
      </c>
      <c r="B12" s="27">
        <f t="shared" si="2"/>
        <v>0</v>
      </c>
      <c r="C12" s="33"/>
      <c r="D12" s="31"/>
      <c r="E12" s="32"/>
      <c r="F12" s="32"/>
      <c r="G12" s="32"/>
      <c r="H12" s="35">
        <f t="shared" si="3"/>
        <v>0</v>
      </c>
      <c r="I12" s="36">
        <f t="shared" si="4"/>
        <v>0</v>
      </c>
      <c r="J12" s="37">
        <f t="shared" si="5"/>
        <v>0</v>
      </c>
      <c r="K12" s="37" t="str">
        <f t="shared" si="0"/>
        <v>Cubic Inchs</v>
      </c>
      <c r="L12" s="38">
        <f aca="true" t="shared" si="8" ref="L12:L23">IF(+K12="Cubic inchs",+H12/$C$4,IF(+K12="Cubic CMs",+H12/$C$6*2.2046,"ERROR"))</f>
        <v>0</v>
      </c>
      <c r="M12" s="39">
        <f t="shared" si="1"/>
        <v>0</v>
      </c>
      <c r="N12" s="34">
        <f t="shared" si="6"/>
        <v>0</v>
      </c>
    </row>
    <row r="13" spans="1:14" s="12" customFormat="1" ht="21.75" customHeight="1">
      <c r="A13" s="18">
        <f t="shared" si="7"/>
        <v>4</v>
      </c>
      <c r="B13" s="27">
        <f t="shared" si="2"/>
        <v>0</v>
      </c>
      <c r="C13" s="33"/>
      <c r="D13" s="31"/>
      <c r="E13" s="32"/>
      <c r="F13" s="32"/>
      <c r="G13" s="32"/>
      <c r="H13" s="35">
        <f t="shared" si="3"/>
        <v>0</v>
      </c>
      <c r="I13" s="36">
        <f t="shared" si="4"/>
        <v>0</v>
      </c>
      <c r="J13" s="37">
        <f t="shared" si="5"/>
        <v>0</v>
      </c>
      <c r="K13" s="37" t="str">
        <f t="shared" si="0"/>
        <v>Cubic Inchs</v>
      </c>
      <c r="L13" s="38">
        <f t="shared" si="8"/>
        <v>0</v>
      </c>
      <c r="M13" s="39">
        <f t="shared" si="1"/>
        <v>0</v>
      </c>
      <c r="N13" s="34">
        <f t="shared" si="6"/>
        <v>0</v>
      </c>
    </row>
    <row r="14" spans="1:14" s="12" customFormat="1" ht="21.75" customHeight="1">
      <c r="A14" s="18">
        <f t="shared" si="7"/>
        <v>5</v>
      </c>
      <c r="B14" s="27">
        <f t="shared" si="2"/>
        <v>0</v>
      </c>
      <c r="C14" s="33"/>
      <c r="D14" s="31"/>
      <c r="E14" s="32"/>
      <c r="F14" s="32"/>
      <c r="G14" s="32"/>
      <c r="H14" s="35">
        <f t="shared" si="3"/>
        <v>0</v>
      </c>
      <c r="I14" s="36">
        <f t="shared" si="4"/>
        <v>0</v>
      </c>
      <c r="J14" s="37">
        <f t="shared" si="5"/>
        <v>0</v>
      </c>
      <c r="K14" s="37" t="str">
        <f t="shared" si="0"/>
        <v>Cubic Inchs</v>
      </c>
      <c r="L14" s="38">
        <f t="shared" si="8"/>
        <v>0</v>
      </c>
      <c r="M14" s="39">
        <f t="shared" si="1"/>
        <v>0</v>
      </c>
      <c r="N14" s="34">
        <f t="shared" si="6"/>
        <v>0</v>
      </c>
    </row>
    <row r="15" spans="1:14" s="12" customFormat="1" ht="21.75" customHeight="1">
      <c r="A15" s="18">
        <f t="shared" si="7"/>
        <v>6</v>
      </c>
      <c r="B15" s="27">
        <f t="shared" si="2"/>
        <v>0</v>
      </c>
      <c r="C15" s="33"/>
      <c r="D15" s="31"/>
      <c r="E15" s="32"/>
      <c r="F15" s="32"/>
      <c r="G15" s="32"/>
      <c r="H15" s="35">
        <f t="shared" si="3"/>
        <v>0</v>
      </c>
      <c r="I15" s="36">
        <f t="shared" si="4"/>
        <v>0</v>
      </c>
      <c r="J15" s="37">
        <f t="shared" si="5"/>
        <v>0</v>
      </c>
      <c r="K15" s="37" t="str">
        <f t="shared" si="0"/>
        <v>Cubic Inchs</v>
      </c>
      <c r="L15" s="38">
        <f t="shared" si="8"/>
        <v>0</v>
      </c>
      <c r="M15" s="39">
        <f t="shared" si="1"/>
        <v>0</v>
      </c>
      <c r="N15" s="34">
        <f t="shared" si="6"/>
        <v>0</v>
      </c>
    </row>
    <row r="16" spans="1:14" s="12" customFormat="1" ht="21.75" customHeight="1">
      <c r="A16" s="18">
        <f t="shared" si="7"/>
        <v>7</v>
      </c>
      <c r="B16" s="27">
        <f t="shared" si="2"/>
        <v>0</v>
      </c>
      <c r="C16" s="33"/>
      <c r="D16" s="31"/>
      <c r="E16" s="32"/>
      <c r="F16" s="32"/>
      <c r="G16" s="32"/>
      <c r="H16" s="35">
        <f t="shared" si="3"/>
        <v>0</v>
      </c>
      <c r="I16" s="36">
        <f t="shared" si="4"/>
        <v>0</v>
      </c>
      <c r="J16" s="37">
        <f t="shared" si="5"/>
        <v>0</v>
      </c>
      <c r="K16" s="37" t="str">
        <f t="shared" si="0"/>
        <v>Cubic Inchs</v>
      </c>
      <c r="L16" s="38">
        <f t="shared" si="8"/>
        <v>0</v>
      </c>
      <c r="M16" s="39">
        <f t="shared" si="1"/>
        <v>0</v>
      </c>
      <c r="N16" s="34">
        <f t="shared" si="6"/>
        <v>0</v>
      </c>
    </row>
    <row r="17" spans="1:14" s="12" customFormat="1" ht="21.75" customHeight="1">
      <c r="A17" s="18">
        <f t="shared" si="7"/>
        <v>8</v>
      </c>
      <c r="B17" s="27">
        <f t="shared" si="2"/>
        <v>0</v>
      </c>
      <c r="C17" s="33"/>
      <c r="D17" s="31"/>
      <c r="E17" s="32"/>
      <c r="F17" s="32"/>
      <c r="G17" s="32"/>
      <c r="H17" s="35">
        <f t="shared" si="3"/>
        <v>0</v>
      </c>
      <c r="I17" s="36">
        <f t="shared" si="4"/>
        <v>0</v>
      </c>
      <c r="J17" s="37">
        <f t="shared" si="5"/>
        <v>0</v>
      </c>
      <c r="K17" s="37" t="str">
        <f t="shared" si="0"/>
        <v>Cubic Inchs</v>
      </c>
      <c r="L17" s="38">
        <f t="shared" si="8"/>
        <v>0</v>
      </c>
      <c r="M17" s="39">
        <f t="shared" si="1"/>
        <v>0</v>
      </c>
      <c r="N17" s="34">
        <f t="shared" si="6"/>
        <v>0</v>
      </c>
    </row>
    <row r="18" spans="1:14" s="12" customFormat="1" ht="21.75" customHeight="1">
      <c r="A18" s="18">
        <f t="shared" si="7"/>
        <v>9</v>
      </c>
      <c r="B18" s="27">
        <f t="shared" si="2"/>
        <v>0</v>
      </c>
      <c r="C18" s="33"/>
      <c r="D18" s="31"/>
      <c r="E18" s="32"/>
      <c r="F18" s="32"/>
      <c r="G18" s="32"/>
      <c r="H18" s="35">
        <f t="shared" si="3"/>
        <v>0</v>
      </c>
      <c r="I18" s="36">
        <f t="shared" si="4"/>
        <v>0</v>
      </c>
      <c r="J18" s="37">
        <f t="shared" si="5"/>
        <v>0</v>
      </c>
      <c r="K18" s="37" t="str">
        <f t="shared" si="0"/>
        <v>Cubic Inchs</v>
      </c>
      <c r="L18" s="38">
        <f t="shared" si="8"/>
        <v>0</v>
      </c>
      <c r="M18" s="39">
        <f t="shared" si="1"/>
        <v>0</v>
      </c>
      <c r="N18" s="34">
        <f t="shared" si="6"/>
        <v>0</v>
      </c>
    </row>
    <row r="19" spans="1:14" s="12" customFormat="1" ht="21.75" customHeight="1">
      <c r="A19" s="18">
        <f t="shared" si="7"/>
        <v>10</v>
      </c>
      <c r="B19" s="27">
        <f t="shared" si="2"/>
        <v>0</v>
      </c>
      <c r="C19" s="33"/>
      <c r="D19" s="31"/>
      <c r="E19" s="32"/>
      <c r="F19" s="32"/>
      <c r="G19" s="32"/>
      <c r="H19" s="35">
        <f t="shared" si="3"/>
        <v>0</v>
      </c>
      <c r="I19" s="36">
        <f t="shared" si="4"/>
        <v>0</v>
      </c>
      <c r="J19" s="37">
        <f t="shared" si="5"/>
        <v>0</v>
      </c>
      <c r="K19" s="37" t="str">
        <f t="shared" si="0"/>
        <v>Cubic Inchs</v>
      </c>
      <c r="L19" s="38">
        <f t="shared" si="8"/>
        <v>0</v>
      </c>
      <c r="M19" s="39">
        <f t="shared" si="1"/>
        <v>0</v>
      </c>
      <c r="N19" s="34">
        <f t="shared" si="6"/>
        <v>0</v>
      </c>
    </row>
    <row r="20" spans="1:14" s="12" customFormat="1" ht="21.75" customHeight="1">
      <c r="A20" s="18">
        <f t="shared" si="7"/>
        <v>11</v>
      </c>
      <c r="B20" s="27">
        <f t="shared" si="2"/>
        <v>0</v>
      </c>
      <c r="C20" s="33"/>
      <c r="D20" s="31"/>
      <c r="E20" s="32"/>
      <c r="F20" s="32"/>
      <c r="G20" s="32"/>
      <c r="H20" s="35">
        <f t="shared" si="3"/>
        <v>0</v>
      </c>
      <c r="I20" s="36">
        <f t="shared" si="4"/>
        <v>0</v>
      </c>
      <c r="J20" s="37">
        <f t="shared" si="5"/>
        <v>0</v>
      </c>
      <c r="K20" s="37" t="str">
        <f t="shared" si="0"/>
        <v>Cubic Inchs</v>
      </c>
      <c r="L20" s="38">
        <f t="shared" si="8"/>
        <v>0</v>
      </c>
      <c r="M20" s="39">
        <f t="shared" si="1"/>
        <v>0</v>
      </c>
      <c r="N20" s="34">
        <f t="shared" si="6"/>
        <v>0</v>
      </c>
    </row>
    <row r="21" spans="1:14" s="12" customFormat="1" ht="21.75" customHeight="1">
      <c r="A21" s="18">
        <f t="shared" si="7"/>
        <v>12</v>
      </c>
      <c r="B21" s="27">
        <f t="shared" si="2"/>
        <v>0</v>
      </c>
      <c r="C21" s="33"/>
      <c r="D21" s="31"/>
      <c r="E21" s="32"/>
      <c r="F21" s="32"/>
      <c r="G21" s="32"/>
      <c r="H21" s="35">
        <f t="shared" si="3"/>
        <v>0</v>
      </c>
      <c r="I21" s="36">
        <f t="shared" si="4"/>
        <v>0</v>
      </c>
      <c r="J21" s="37">
        <f t="shared" si="5"/>
        <v>0</v>
      </c>
      <c r="K21" s="37" t="str">
        <f t="shared" si="0"/>
        <v>Cubic Inchs</v>
      </c>
      <c r="L21" s="38">
        <f t="shared" si="8"/>
        <v>0</v>
      </c>
      <c r="M21" s="39">
        <f t="shared" si="1"/>
        <v>0</v>
      </c>
      <c r="N21" s="34">
        <f t="shared" si="6"/>
        <v>0</v>
      </c>
    </row>
    <row r="22" spans="1:14" s="12" customFormat="1" ht="21.75" customHeight="1">
      <c r="A22" s="18">
        <f t="shared" si="7"/>
        <v>13</v>
      </c>
      <c r="B22" s="27">
        <f t="shared" si="2"/>
        <v>0</v>
      </c>
      <c r="C22" s="33"/>
      <c r="D22" s="31"/>
      <c r="E22" s="32"/>
      <c r="F22" s="32"/>
      <c r="G22" s="32"/>
      <c r="H22" s="35">
        <f t="shared" si="3"/>
        <v>0</v>
      </c>
      <c r="I22" s="36">
        <f t="shared" si="4"/>
        <v>0</v>
      </c>
      <c r="J22" s="37">
        <f t="shared" si="5"/>
        <v>0</v>
      </c>
      <c r="K22" s="37" t="str">
        <f t="shared" si="0"/>
        <v>Cubic Inchs</v>
      </c>
      <c r="L22" s="38">
        <f t="shared" si="8"/>
        <v>0</v>
      </c>
      <c r="M22" s="39">
        <f t="shared" si="1"/>
        <v>0</v>
      </c>
      <c r="N22" s="34">
        <f t="shared" si="6"/>
        <v>0</v>
      </c>
    </row>
    <row r="23" spans="1:14" s="12" customFormat="1" ht="21.75" customHeight="1" thickBot="1">
      <c r="A23" s="49">
        <f t="shared" si="7"/>
        <v>14</v>
      </c>
      <c r="B23" s="30">
        <f t="shared" si="2"/>
        <v>0</v>
      </c>
      <c r="C23" s="40"/>
      <c r="D23" s="41"/>
      <c r="E23" s="42"/>
      <c r="F23" s="42"/>
      <c r="G23" s="42"/>
      <c r="H23" s="43">
        <f t="shared" si="3"/>
        <v>0</v>
      </c>
      <c r="I23" s="44">
        <f t="shared" si="4"/>
        <v>0</v>
      </c>
      <c r="J23" s="45">
        <f t="shared" si="5"/>
        <v>0</v>
      </c>
      <c r="K23" s="45" t="str">
        <f t="shared" si="0"/>
        <v>Cubic Inchs</v>
      </c>
      <c r="L23" s="46">
        <f t="shared" si="8"/>
        <v>0</v>
      </c>
      <c r="M23" s="47">
        <f t="shared" si="1"/>
        <v>0</v>
      </c>
      <c r="N23" s="48">
        <f t="shared" si="6"/>
        <v>0</v>
      </c>
    </row>
    <row r="24" spans="1:14" ht="58.5" customHeight="1" thickBot="1">
      <c r="A24" s="50" t="s">
        <v>56</v>
      </c>
      <c r="B24" s="51">
        <f aca="true" t="shared" si="9" ref="B24:H24">SUM(B10:B23)</f>
        <v>0</v>
      </c>
      <c r="C24" s="52">
        <f t="shared" si="9"/>
        <v>0</v>
      </c>
      <c r="D24" s="52">
        <f t="shared" si="9"/>
        <v>0</v>
      </c>
      <c r="E24" s="52">
        <f t="shared" si="9"/>
        <v>0</v>
      </c>
      <c r="F24" s="52">
        <f t="shared" si="9"/>
        <v>0</v>
      </c>
      <c r="G24" s="52">
        <f t="shared" si="9"/>
        <v>0</v>
      </c>
      <c r="H24" s="53">
        <f t="shared" si="9"/>
        <v>0</v>
      </c>
      <c r="I24" s="54">
        <f>SUM(I10:I23)</f>
        <v>0</v>
      </c>
      <c r="J24" s="55">
        <f>SUM(J10:J23)</f>
        <v>0</v>
      </c>
      <c r="K24" s="56" t="str">
        <f>IF(+$C$2="in","Cubic Inchs",IF(+$C$2="cm","Cubic CMs","ERROR"))</f>
        <v>Cubic Inchs</v>
      </c>
      <c r="L24" s="57">
        <f>SUM(L10:L23)</f>
        <v>0</v>
      </c>
      <c r="M24" s="58">
        <f>SUM(M10:M23)</f>
        <v>0</v>
      </c>
      <c r="N24" s="59">
        <f>SUM(N10:N23)</f>
        <v>0</v>
      </c>
    </row>
    <row r="25" spans="1:14" ht="18.75" customHeight="1">
      <c r="A25" s="73" t="s">
        <v>59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ht="18">
      <c r="A26" s="62" t="s">
        <v>58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</sheetData>
  <sheetProtection/>
  <mergeCells count="7">
    <mergeCell ref="A26:N26"/>
    <mergeCell ref="I5:K5"/>
    <mergeCell ref="E8:H8"/>
    <mergeCell ref="I8:J8"/>
    <mergeCell ref="L8:N8"/>
    <mergeCell ref="A7:N7"/>
    <mergeCell ref="A25:N25"/>
  </mergeCells>
  <hyperlinks>
    <hyperlink ref="A26" r:id="rId1" display="WWW.VORTEXWL.COM"/>
  </hyperlinks>
  <printOptions horizontalCentered="1"/>
  <pageMargins left="0.34" right="0.5" top="0.5" bottom="0.5" header="0.5" footer="0.5"/>
  <pageSetup fitToHeight="1" fitToWidth="1" horizontalDpi="300" verticalDpi="300" orientation="landscape" scale="6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showOutlineSymbols="0" zoomScale="87" zoomScaleNormal="87" zoomScalePageLayoutView="0" workbookViewId="0" topLeftCell="A1">
      <selection activeCell="C40" sqref="C40"/>
    </sheetView>
  </sheetViews>
  <sheetFormatPr defaultColWidth="9.77734375" defaultRowHeight="15"/>
  <cols>
    <col min="1" max="1" width="22.77734375" style="0" customWidth="1"/>
    <col min="2" max="2" width="9.77734375" style="0" customWidth="1"/>
    <col min="3" max="3" width="10.77734375" style="0" customWidth="1"/>
    <col min="4" max="4" width="8.77734375" style="0" customWidth="1"/>
    <col min="5" max="5" width="9.77734375" style="0" customWidth="1"/>
    <col min="6" max="6" width="10.77734375" style="0" customWidth="1"/>
    <col min="7" max="7" width="13.77734375" style="0" customWidth="1"/>
    <col min="8" max="9" width="11.77734375" style="0" customWidth="1"/>
  </cols>
  <sheetData>
    <row r="1" ht="15">
      <c r="A1" t="s">
        <v>38</v>
      </c>
    </row>
    <row r="2" spans="1:2" ht="15">
      <c r="A2" s="1" t="s">
        <v>1</v>
      </c>
      <c r="B2" t="str">
        <f>'CONVERSION TABLE'!C2</f>
        <v>IN</v>
      </c>
    </row>
    <row r="4" ht="15">
      <c r="A4" s="1" t="s">
        <v>3</v>
      </c>
    </row>
    <row r="5" spans="1:2" ht="15">
      <c r="A5" s="1" t="s">
        <v>4</v>
      </c>
      <c r="B5" s="2">
        <f>(+B6/366)*166</f>
        <v>166</v>
      </c>
    </row>
    <row r="6" spans="1:2" ht="15">
      <c r="A6" s="1" t="s">
        <v>5</v>
      </c>
      <c r="B6" s="2">
        <v>366</v>
      </c>
    </row>
    <row r="7" spans="1:2" ht="15">
      <c r="A7" s="1" t="s">
        <v>6</v>
      </c>
      <c r="B7" s="2">
        <f>B6/366*6000</f>
        <v>6000</v>
      </c>
    </row>
    <row r="10" spans="2:9" ht="15"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</row>
    <row r="11" spans="2:9" ht="15">
      <c r="B11">
        <f>'CONVERSION TABLE'!C10</f>
        <v>0</v>
      </c>
      <c r="C11">
        <f>'CONVERSION TABLE'!E10</f>
        <v>0</v>
      </c>
      <c r="D11">
        <f>'CONVERSION TABLE'!F10</f>
        <v>0</v>
      </c>
      <c r="E11">
        <f>'CONVERSION TABLE'!G10</f>
        <v>0</v>
      </c>
      <c r="F11" s="3">
        <f aca="true" t="shared" si="0" ref="F11:F30">B11*C11*D11*E11</f>
        <v>0</v>
      </c>
      <c r="G11" t="str">
        <f aca="true" t="shared" si="1" ref="G11:G31">IF(+$B$2="in","Cubic Inchs",IF(+$B$2="cm","Cubic CMs","ERROR"))</f>
        <v>Cubic Inchs</v>
      </c>
      <c r="H11" s="4">
        <f aca="true" t="shared" si="2" ref="H11:H31">IF(+G11="Cubic inchs",+F11/$B$5,IF(+G11="Cubic CMs",+F11/$B$7*2.2046,"ERROR"))</f>
        <v>0</v>
      </c>
      <c r="I11" s="4">
        <f aca="true" t="shared" si="3" ref="I11:I31">IF(+G11="Cubic inchs",+F11/($B$5*2.2046),IF(+G11="Cubic CMs",+F11/$B$7,"ERROR"))</f>
        <v>0</v>
      </c>
    </row>
    <row r="12" spans="2:9" ht="15">
      <c r="B12">
        <f>'CONVERSION TABLE'!C11</f>
        <v>0</v>
      </c>
      <c r="C12">
        <f>'CONVERSION TABLE'!E11</f>
        <v>0</v>
      </c>
      <c r="D12">
        <f>'CONVERSION TABLE'!F11</f>
        <v>0</v>
      </c>
      <c r="E12">
        <f>'CONVERSION TABLE'!G11</f>
        <v>0</v>
      </c>
      <c r="F12" s="3">
        <f t="shared" si="0"/>
        <v>0</v>
      </c>
      <c r="G12" t="str">
        <f t="shared" si="1"/>
        <v>Cubic Inchs</v>
      </c>
      <c r="H12" s="4">
        <f t="shared" si="2"/>
        <v>0</v>
      </c>
      <c r="I12" s="4">
        <f t="shared" si="3"/>
        <v>0</v>
      </c>
    </row>
    <row r="13" spans="2:9" ht="15">
      <c r="B13">
        <f>'CONVERSION TABLE'!C12</f>
        <v>0</v>
      </c>
      <c r="C13">
        <f>'CONVERSION TABLE'!E12</f>
        <v>0</v>
      </c>
      <c r="D13">
        <f>'CONVERSION TABLE'!F12</f>
        <v>0</v>
      </c>
      <c r="E13">
        <f>'CONVERSION TABLE'!G12</f>
        <v>0</v>
      </c>
      <c r="F13" s="3">
        <f t="shared" si="0"/>
        <v>0</v>
      </c>
      <c r="G13" t="str">
        <f t="shared" si="1"/>
        <v>Cubic Inchs</v>
      </c>
      <c r="H13" s="4">
        <f t="shared" si="2"/>
        <v>0</v>
      </c>
      <c r="I13" s="4">
        <f t="shared" si="3"/>
        <v>0</v>
      </c>
    </row>
    <row r="14" spans="2:9" ht="15">
      <c r="B14">
        <f>'CONVERSION TABLE'!C13</f>
        <v>0</v>
      </c>
      <c r="C14">
        <f>'CONVERSION TABLE'!E13</f>
        <v>0</v>
      </c>
      <c r="D14">
        <f>'CONVERSION TABLE'!F13</f>
        <v>0</v>
      </c>
      <c r="E14">
        <f>'CONVERSION TABLE'!G13</f>
        <v>0</v>
      </c>
      <c r="F14" s="3">
        <f t="shared" si="0"/>
        <v>0</v>
      </c>
      <c r="G14" t="str">
        <f t="shared" si="1"/>
        <v>Cubic Inchs</v>
      </c>
      <c r="H14" s="4">
        <f t="shared" si="2"/>
        <v>0</v>
      </c>
      <c r="I14" s="4">
        <f t="shared" si="3"/>
        <v>0</v>
      </c>
    </row>
    <row r="15" spans="2:9" ht="15">
      <c r="B15">
        <f>'CONVERSION TABLE'!C14</f>
        <v>0</v>
      </c>
      <c r="C15">
        <f>'CONVERSION TABLE'!E14</f>
        <v>0</v>
      </c>
      <c r="D15">
        <f>'CONVERSION TABLE'!F14</f>
        <v>0</v>
      </c>
      <c r="E15">
        <f>'CONVERSION TABLE'!G14</f>
        <v>0</v>
      </c>
      <c r="F15" s="3">
        <f t="shared" si="0"/>
        <v>0</v>
      </c>
      <c r="G15" t="str">
        <f t="shared" si="1"/>
        <v>Cubic Inchs</v>
      </c>
      <c r="H15" s="4">
        <f t="shared" si="2"/>
        <v>0</v>
      </c>
      <c r="I15" s="4">
        <f t="shared" si="3"/>
        <v>0</v>
      </c>
    </row>
    <row r="16" spans="2:9" ht="15">
      <c r="B16">
        <f>'CONVERSION TABLE'!C15</f>
        <v>0</v>
      </c>
      <c r="C16">
        <f>'CONVERSION TABLE'!E15</f>
        <v>0</v>
      </c>
      <c r="D16">
        <f>'CONVERSION TABLE'!F15</f>
        <v>0</v>
      </c>
      <c r="E16">
        <f>'CONVERSION TABLE'!G15</f>
        <v>0</v>
      </c>
      <c r="F16" s="3">
        <f t="shared" si="0"/>
        <v>0</v>
      </c>
      <c r="G16" t="str">
        <f t="shared" si="1"/>
        <v>Cubic Inchs</v>
      </c>
      <c r="H16" s="4">
        <f t="shared" si="2"/>
        <v>0</v>
      </c>
      <c r="I16" s="4">
        <f t="shared" si="3"/>
        <v>0</v>
      </c>
    </row>
    <row r="17" spans="2:9" ht="15">
      <c r="B17">
        <f>'CONVERSION TABLE'!C16</f>
        <v>0</v>
      </c>
      <c r="C17">
        <f>'CONVERSION TABLE'!E16</f>
        <v>0</v>
      </c>
      <c r="D17">
        <f>'CONVERSION TABLE'!F16</f>
        <v>0</v>
      </c>
      <c r="E17">
        <f>'CONVERSION TABLE'!G16</f>
        <v>0</v>
      </c>
      <c r="F17" s="3">
        <f t="shared" si="0"/>
        <v>0</v>
      </c>
      <c r="G17" t="str">
        <f t="shared" si="1"/>
        <v>Cubic Inchs</v>
      </c>
      <c r="H17" s="4">
        <f t="shared" si="2"/>
        <v>0</v>
      </c>
      <c r="I17" s="4">
        <f t="shared" si="3"/>
        <v>0</v>
      </c>
    </row>
    <row r="18" spans="2:9" ht="15">
      <c r="B18">
        <f>'CONVERSION TABLE'!C17</f>
        <v>0</v>
      </c>
      <c r="C18">
        <f>'CONVERSION TABLE'!E17</f>
        <v>0</v>
      </c>
      <c r="D18">
        <f>'CONVERSION TABLE'!F17</f>
        <v>0</v>
      </c>
      <c r="E18">
        <f>'CONVERSION TABLE'!G17</f>
        <v>0</v>
      </c>
      <c r="F18" s="3">
        <f t="shared" si="0"/>
        <v>0</v>
      </c>
      <c r="G18" t="str">
        <f t="shared" si="1"/>
        <v>Cubic Inchs</v>
      </c>
      <c r="H18" s="4">
        <f t="shared" si="2"/>
        <v>0</v>
      </c>
      <c r="I18" s="4">
        <f t="shared" si="3"/>
        <v>0</v>
      </c>
    </row>
    <row r="19" spans="2:9" ht="15">
      <c r="B19">
        <f>'CONVERSION TABLE'!C18</f>
        <v>0</v>
      </c>
      <c r="C19">
        <f>'CONVERSION TABLE'!E18</f>
        <v>0</v>
      </c>
      <c r="D19">
        <f>'CONVERSION TABLE'!F18</f>
        <v>0</v>
      </c>
      <c r="E19">
        <f>'CONVERSION TABLE'!G18</f>
        <v>0</v>
      </c>
      <c r="F19" s="3">
        <f t="shared" si="0"/>
        <v>0</v>
      </c>
      <c r="G19" t="str">
        <f t="shared" si="1"/>
        <v>Cubic Inchs</v>
      </c>
      <c r="H19" s="4">
        <f t="shared" si="2"/>
        <v>0</v>
      </c>
      <c r="I19" s="4">
        <f t="shared" si="3"/>
        <v>0</v>
      </c>
    </row>
    <row r="20" spans="2:9" ht="15">
      <c r="B20">
        <f>'CONVERSION TABLE'!C19</f>
        <v>0</v>
      </c>
      <c r="C20">
        <f>'CONVERSION TABLE'!E19</f>
        <v>0</v>
      </c>
      <c r="D20">
        <f>'CONVERSION TABLE'!F19</f>
        <v>0</v>
      </c>
      <c r="E20">
        <f>'CONVERSION TABLE'!G19</f>
        <v>0</v>
      </c>
      <c r="F20" s="3">
        <f t="shared" si="0"/>
        <v>0</v>
      </c>
      <c r="G20" t="str">
        <f t="shared" si="1"/>
        <v>Cubic Inchs</v>
      </c>
      <c r="H20" s="4">
        <f t="shared" si="2"/>
        <v>0</v>
      </c>
      <c r="I20" s="4">
        <f t="shared" si="3"/>
        <v>0</v>
      </c>
    </row>
    <row r="21" spans="2:9" ht="15">
      <c r="B21">
        <f>'CONVERSION TABLE'!C20</f>
        <v>0</v>
      </c>
      <c r="C21">
        <f>'CONVERSION TABLE'!E20</f>
        <v>0</v>
      </c>
      <c r="D21">
        <f>'CONVERSION TABLE'!F20</f>
        <v>0</v>
      </c>
      <c r="E21">
        <f>'CONVERSION TABLE'!G20</f>
        <v>0</v>
      </c>
      <c r="F21" s="3">
        <f t="shared" si="0"/>
        <v>0</v>
      </c>
      <c r="G21" t="str">
        <f t="shared" si="1"/>
        <v>Cubic Inchs</v>
      </c>
      <c r="H21" s="4">
        <f t="shared" si="2"/>
        <v>0</v>
      </c>
      <c r="I21" s="4">
        <f t="shared" si="3"/>
        <v>0</v>
      </c>
    </row>
    <row r="22" spans="2:9" ht="15">
      <c r="B22">
        <f>'CONVERSION TABLE'!C21</f>
        <v>0</v>
      </c>
      <c r="C22">
        <f>'CONVERSION TABLE'!E21</f>
        <v>0</v>
      </c>
      <c r="D22">
        <f>'CONVERSION TABLE'!F21</f>
        <v>0</v>
      </c>
      <c r="E22">
        <f>'CONVERSION TABLE'!G21</f>
        <v>0</v>
      </c>
      <c r="F22" s="3">
        <f t="shared" si="0"/>
        <v>0</v>
      </c>
      <c r="G22" t="str">
        <f t="shared" si="1"/>
        <v>Cubic Inchs</v>
      </c>
      <c r="H22" s="4">
        <f t="shared" si="2"/>
        <v>0</v>
      </c>
      <c r="I22" s="4">
        <f t="shared" si="3"/>
        <v>0</v>
      </c>
    </row>
    <row r="23" spans="2:9" ht="15">
      <c r="B23">
        <f>'CONVERSION TABLE'!C22</f>
        <v>0</v>
      </c>
      <c r="C23">
        <f>'CONVERSION TABLE'!E22</f>
        <v>0</v>
      </c>
      <c r="D23">
        <f>'CONVERSION TABLE'!F22</f>
        <v>0</v>
      </c>
      <c r="E23">
        <f>'CONVERSION TABLE'!G22</f>
        <v>0</v>
      </c>
      <c r="F23" s="3">
        <f t="shared" si="0"/>
        <v>0</v>
      </c>
      <c r="G23" t="str">
        <f t="shared" si="1"/>
        <v>Cubic Inchs</v>
      </c>
      <c r="H23" s="4">
        <f t="shared" si="2"/>
        <v>0</v>
      </c>
      <c r="I23" s="4">
        <f t="shared" si="3"/>
        <v>0</v>
      </c>
    </row>
    <row r="24" spans="2:9" ht="15">
      <c r="B24">
        <f>'CONVERSION TABLE'!C23</f>
        <v>0</v>
      </c>
      <c r="C24">
        <f>'CONVERSION TABLE'!E23</f>
        <v>0</v>
      </c>
      <c r="D24">
        <f>'CONVERSION TABLE'!F23</f>
        <v>0</v>
      </c>
      <c r="E24">
        <f>'CONVERSION TABLE'!G23</f>
        <v>0</v>
      </c>
      <c r="F24" s="3">
        <f t="shared" si="0"/>
        <v>0</v>
      </c>
      <c r="G24" t="str">
        <f t="shared" si="1"/>
        <v>Cubic Inchs</v>
      </c>
      <c r="H24" s="4">
        <f t="shared" si="2"/>
        <v>0</v>
      </c>
      <c r="I24" s="4">
        <f t="shared" si="3"/>
        <v>0</v>
      </c>
    </row>
    <row r="25" spans="2:9" ht="15">
      <c r="B25" t="e">
        <f>'CONVERSION TABLE'!#REF!</f>
        <v>#REF!</v>
      </c>
      <c r="C25" t="e">
        <f>'CONVERSION TABLE'!#REF!</f>
        <v>#REF!</v>
      </c>
      <c r="D25" t="e">
        <f>'CONVERSION TABLE'!#REF!</f>
        <v>#REF!</v>
      </c>
      <c r="E25" t="e">
        <f>'CONVERSION TABLE'!#REF!</f>
        <v>#REF!</v>
      </c>
      <c r="F25" s="3" t="e">
        <f t="shared" si="0"/>
        <v>#REF!</v>
      </c>
      <c r="G25" t="str">
        <f t="shared" si="1"/>
        <v>Cubic Inchs</v>
      </c>
      <c r="H25" s="4" t="e">
        <f t="shared" si="2"/>
        <v>#REF!</v>
      </c>
      <c r="I25" s="4" t="e">
        <f t="shared" si="3"/>
        <v>#REF!</v>
      </c>
    </row>
    <row r="26" spans="2:9" ht="15">
      <c r="B26" t="e">
        <f>'CONVERSION TABLE'!#REF!</f>
        <v>#REF!</v>
      </c>
      <c r="C26" t="e">
        <f>'CONVERSION TABLE'!#REF!</f>
        <v>#REF!</v>
      </c>
      <c r="D26" t="e">
        <f>'CONVERSION TABLE'!#REF!</f>
        <v>#REF!</v>
      </c>
      <c r="E26" t="e">
        <f>'CONVERSION TABLE'!#REF!</f>
        <v>#REF!</v>
      </c>
      <c r="F26" s="3" t="e">
        <f t="shared" si="0"/>
        <v>#REF!</v>
      </c>
      <c r="G26" t="str">
        <f t="shared" si="1"/>
        <v>Cubic Inchs</v>
      </c>
      <c r="H26" s="4" t="e">
        <f t="shared" si="2"/>
        <v>#REF!</v>
      </c>
      <c r="I26" s="4" t="e">
        <f t="shared" si="3"/>
        <v>#REF!</v>
      </c>
    </row>
    <row r="27" spans="2:9" ht="15">
      <c r="B27" t="e">
        <f>'CONVERSION TABLE'!#REF!</f>
        <v>#REF!</v>
      </c>
      <c r="C27" t="e">
        <f>'CONVERSION TABLE'!#REF!</f>
        <v>#REF!</v>
      </c>
      <c r="D27" t="e">
        <f>'CONVERSION TABLE'!#REF!</f>
        <v>#REF!</v>
      </c>
      <c r="E27" t="e">
        <f>'CONVERSION TABLE'!#REF!</f>
        <v>#REF!</v>
      </c>
      <c r="F27" s="3" t="e">
        <f t="shared" si="0"/>
        <v>#REF!</v>
      </c>
      <c r="G27" t="str">
        <f t="shared" si="1"/>
        <v>Cubic Inchs</v>
      </c>
      <c r="H27" s="4" t="e">
        <f t="shared" si="2"/>
        <v>#REF!</v>
      </c>
      <c r="I27" s="4" t="e">
        <f t="shared" si="3"/>
        <v>#REF!</v>
      </c>
    </row>
    <row r="28" spans="2:9" ht="15">
      <c r="B28" t="e">
        <f>'CONVERSION TABLE'!#REF!</f>
        <v>#REF!</v>
      </c>
      <c r="C28" t="e">
        <f>'CONVERSION TABLE'!#REF!</f>
        <v>#REF!</v>
      </c>
      <c r="D28" t="e">
        <f>'CONVERSION TABLE'!#REF!</f>
        <v>#REF!</v>
      </c>
      <c r="E28" t="e">
        <f>'CONVERSION TABLE'!#REF!</f>
        <v>#REF!</v>
      </c>
      <c r="F28" s="3" t="e">
        <f t="shared" si="0"/>
        <v>#REF!</v>
      </c>
      <c r="G28" t="str">
        <f t="shared" si="1"/>
        <v>Cubic Inchs</v>
      </c>
      <c r="H28" s="4" t="e">
        <f t="shared" si="2"/>
        <v>#REF!</v>
      </c>
      <c r="I28" s="4" t="e">
        <f t="shared" si="3"/>
        <v>#REF!</v>
      </c>
    </row>
    <row r="29" spans="2:9" ht="15">
      <c r="B29" t="e">
        <f>'CONVERSION TABLE'!#REF!</f>
        <v>#REF!</v>
      </c>
      <c r="C29" t="e">
        <f>'CONVERSION TABLE'!#REF!</f>
        <v>#REF!</v>
      </c>
      <c r="D29" t="e">
        <f>'CONVERSION TABLE'!#REF!</f>
        <v>#REF!</v>
      </c>
      <c r="E29" t="e">
        <f>'CONVERSION TABLE'!#REF!</f>
        <v>#REF!</v>
      </c>
      <c r="F29" s="3" t="e">
        <f t="shared" si="0"/>
        <v>#REF!</v>
      </c>
      <c r="G29" t="str">
        <f t="shared" si="1"/>
        <v>Cubic Inchs</v>
      </c>
      <c r="H29" s="4" t="e">
        <f t="shared" si="2"/>
        <v>#REF!</v>
      </c>
      <c r="I29" s="4" t="e">
        <f t="shared" si="3"/>
        <v>#REF!</v>
      </c>
    </row>
    <row r="30" spans="2:9" ht="15">
      <c r="B30" t="e">
        <f>'CONVERSION TABLE'!#REF!</f>
        <v>#REF!</v>
      </c>
      <c r="C30" t="e">
        <f>'CONVERSION TABLE'!#REF!</f>
        <v>#REF!</v>
      </c>
      <c r="D30" t="e">
        <f>'CONVERSION TABLE'!#REF!</f>
        <v>#REF!</v>
      </c>
      <c r="E30" t="e">
        <f>'CONVERSION TABLE'!#REF!</f>
        <v>#REF!</v>
      </c>
      <c r="F30" s="3" t="e">
        <f t="shared" si="0"/>
        <v>#REF!</v>
      </c>
      <c r="G30" t="str">
        <f t="shared" si="1"/>
        <v>Cubic Inchs</v>
      </c>
      <c r="H30" s="4" t="e">
        <f t="shared" si="2"/>
        <v>#REF!</v>
      </c>
      <c r="I30" s="4" t="e">
        <f t="shared" si="3"/>
        <v>#REF!</v>
      </c>
    </row>
    <row r="31" spans="1:9" ht="15">
      <c r="A31" s="1" t="s">
        <v>15</v>
      </c>
      <c r="B31" t="e">
        <f>SUM(B11:B30)</f>
        <v>#REF!</v>
      </c>
      <c r="F31" s="3" t="e">
        <f>SUM(F11:F30)</f>
        <v>#REF!</v>
      </c>
      <c r="G31" t="str">
        <f t="shared" si="1"/>
        <v>Cubic Inchs</v>
      </c>
      <c r="H31" s="4" t="e">
        <f t="shared" si="2"/>
        <v>#REF!</v>
      </c>
      <c r="I31" s="4" t="e">
        <f t="shared" si="3"/>
        <v>#REF!</v>
      </c>
    </row>
  </sheetData>
  <sheetProtection/>
  <printOptions/>
  <pageMargins left="0.5" right="0.5" top="0.5" bottom="0.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showOutlineSymbols="0" zoomScale="87" zoomScaleNormal="87" zoomScalePageLayoutView="0" workbookViewId="0" topLeftCell="A1">
      <selection activeCell="A1" sqref="A1"/>
    </sheetView>
  </sheetViews>
  <sheetFormatPr defaultColWidth="9.77734375" defaultRowHeight="15"/>
  <cols>
    <col min="1" max="1" width="22.77734375" style="0" customWidth="1"/>
    <col min="2" max="2" width="9.77734375" style="0" customWidth="1"/>
    <col min="3" max="3" width="10.77734375" style="0" customWidth="1"/>
    <col min="4" max="4" width="8.77734375" style="0" customWidth="1"/>
    <col min="5" max="5" width="9.77734375" style="0" customWidth="1"/>
    <col min="6" max="6" width="10.77734375" style="0" customWidth="1"/>
    <col min="7" max="7" width="13.77734375" style="0" customWidth="1"/>
    <col min="8" max="9" width="11.77734375" style="0" customWidth="1"/>
  </cols>
  <sheetData>
    <row r="1" ht="15">
      <c r="A1" s="1" t="s">
        <v>0</v>
      </c>
    </row>
    <row r="2" spans="1:2" ht="15">
      <c r="A2" s="1" t="s">
        <v>1</v>
      </c>
      <c r="B2" t="str">
        <f>VR_Cu_Ins_Kgs!B2</f>
        <v>IN</v>
      </c>
    </row>
    <row r="4" ht="15">
      <c r="A4" s="1" t="s">
        <v>3</v>
      </c>
    </row>
    <row r="5" spans="1:2" ht="15">
      <c r="A5" s="1" t="s">
        <v>4</v>
      </c>
      <c r="B5" s="2">
        <f>B7/6000*166</f>
        <v>166</v>
      </c>
    </row>
    <row r="6" spans="1:2" ht="15">
      <c r="A6" s="1" t="s">
        <v>5</v>
      </c>
      <c r="B6" s="2">
        <f>B7/6000*366</f>
        <v>366</v>
      </c>
    </row>
    <row r="7" spans="1:2" ht="15">
      <c r="A7" s="1" t="s">
        <v>6</v>
      </c>
      <c r="B7" s="2">
        <v>6000</v>
      </c>
    </row>
    <row r="10" spans="2:9" ht="15"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</row>
    <row r="11" spans="2:9" ht="15">
      <c r="B11">
        <f>VR_Cu_Ins_Kgs!B11</f>
        <v>0</v>
      </c>
      <c r="C11">
        <f>VR_Cu_Ins_Kgs!C11</f>
        <v>0</v>
      </c>
      <c r="D11">
        <f>VR_Cu_Ins_Kgs!D11</f>
        <v>0</v>
      </c>
      <c r="E11">
        <f>VR_Cu_Ins_Kgs!E11</f>
        <v>0</v>
      </c>
      <c r="F11" s="3">
        <f aca="true" t="shared" si="0" ref="F11:F30">B11*C11*D11*E11</f>
        <v>0</v>
      </c>
      <c r="G11" t="str">
        <f aca="true" t="shared" si="1" ref="G11:G31">IF(+$B$2="in","Cubic Inchs",IF(+$B$2="cm","Cubic CMs","ERROR"))</f>
        <v>Cubic Inchs</v>
      </c>
      <c r="H11" s="4">
        <f aca="true" t="shared" si="2" ref="H11:H31">IF(+G11="Cubic inchs",+F11/$B$5,IF(+G11="Cubic CMs",+F11/$B$7*2.2046,"ERROR"))</f>
        <v>0</v>
      </c>
      <c r="I11" s="4">
        <f aca="true" t="shared" si="3" ref="I11:I31">IF(+G11="Cubic inchs",+F11/($B$5*2.2046),IF(+G11="Cubic CMs",+F11/$B$7,"ERROR"))</f>
        <v>0</v>
      </c>
    </row>
    <row r="12" spans="2:9" ht="15">
      <c r="B12">
        <f>VR_Cu_Ins_Kgs!B12</f>
        <v>0</v>
      </c>
      <c r="C12">
        <f>VR_Cu_Ins_Kgs!C12</f>
        <v>0</v>
      </c>
      <c r="D12">
        <f>VR_Cu_Ins_Kgs!D12</f>
        <v>0</v>
      </c>
      <c r="E12">
        <f>VR_Cu_Ins_Kgs!E12</f>
        <v>0</v>
      </c>
      <c r="F12" s="3">
        <f t="shared" si="0"/>
        <v>0</v>
      </c>
      <c r="G12" t="str">
        <f t="shared" si="1"/>
        <v>Cubic Inchs</v>
      </c>
      <c r="H12" s="4">
        <f t="shared" si="2"/>
        <v>0</v>
      </c>
      <c r="I12" s="4">
        <f t="shared" si="3"/>
        <v>0</v>
      </c>
    </row>
    <row r="13" spans="2:9" ht="15">
      <c r="B13">
        <f>VR_Cu_Ins_Kgs!B13</f>
        <v>0</v>
      </c>
      <c r="C13">
        <f>VR_Cu_Ins_Kgs!C13</f>
        <v>0</v>
      </c>
      <c r="D13">
        <f>VR_Cu_Ins_Kgs!D13</f>
        <v>0</v>
      </c>
      <c r="E13">
        <f>VR_Cu_Ins_Kgs!E13</f>
        <v>0</v>
      </c>
      <c r="F13" s="3">
        <f t="shared" si="0"/>
        <v>0</v>
      </c>
      <c r="G13" t="str">
        <f t="shared" si="1"/>
        <v>Cubic Inchs</v>
      </c>
      <c r="H13" s="4">
        <f t="shared" si="2"/>
        <v>0</v>
      </c>
      <c r="I13" s="4">
        <f t="shared" si="3"/>
        <v>0</v>
      </c>
    </row>
    <row r="14" spans="2:9" ht="15">
      <c r="B14">
        <f>VR_Cu_Ins_Kgs!B14</f>
        <v>0</v>
      </c>
      <c r="C14">
        <f>VR_Cu_Ins_Kgs!C14</f>
        <v>0</v>
      </c>
      <c r="D14">
        <f>VR_Cu_Ins_Kgs!D14</f>
        <v>0</v>
      </c>
      <c r="E14">
        <f>VR_Cu_Ins_Kgs!E14</f>
        <v>0</v>
      </c>
      <c r="F14" s="3">
        <f t="shared" si="0"/>
        <v>0</v>
      </c>
      <c r="G14" t="str">
        <f t="shared" si="1"/>
        <v>Cubic Inchs</v>
      </c>
      <c r="H14" s="4">
        <f t="shared" si="2"/>
        <v>0</v>
      </c>
      <c r="I14" s="4">
        <f t="shared" si="3"/>
        <v>0</v>
      </c>
    </row>
    <row r="15" spans="2:9" ht="15">
      <c r="B15">
        <f>VR_Cu_Ins_Kgs!B15</f>
        <v>0</v>
      </c>
      <c r="C15">
        <f>VR_Cu_Ins_Kgs!C15</f>
        <v>0</v>
      </c>
      <c r="D15">
        <f>VR_Cu_Ins_Kgs!D15</f>
        <v>0</v>
      </c>
      <c r="E15">
        <f>VR_Cu_Ins_Kgs!E15</f>
        <v>0</v>
      </c>
      <c r="F15" s="3">
        <f t="shared" si="0"/>
        <v>0</v>
      </c>
      <c r="G15" t="str">
        <f t="shared" si="1"/>
        <v>Cubic Inchs</v>
      </c>
      <c r="H15" s="4">
        <f t="shared" si="2"/>
        <v>0</v>
      </c>
      <c r="I15" s="4">
        <f t="shared" si="3"/>
        <v>0</v>
      </c>
    </row>
    <row r="16" spans="2:9" ht="15">
      <c r="B16">
        <f>VR_Cu_Ins_Kgs!B16</f>
        <v>0</v>
      </c>
      <c r="C16">
        <f>VR_Cu_Ins_Kgs!C16</f>
        <v>0</v>
      </c>
      <c r="D16">
        <f>VR_Cu_Ins_Kgs!D16</f>
        <v>0</v>
      </c>
      <c r="E16">
        <f>VR_Cu_Ins_Kgs!E16</f>
        <v>0</v>
      </c>
      <c r="F16" s="3">
        <f t="shared" si="0"/>
        <v>0</v>
      </c>
      <c r="G16" t="str">
        <f t="shared" si="1"/>
        <v>Cubic Inchs</v>
      </c>
      <c r="H16" s="4">
        <f t="shared" si="2"/>
        <v>0</v>
      </c>
      <c r="I16" s="4">
        <f t="shared" si="3"/>
        <v>0</v>
      </c>
    </row>
    <row r="17" spans="2:9" ht="15">
      <c r="B17">
        <f>VR_Cu_Ins_Kgs!B17</f>
        <v>0</v>
      </c>
      <c r="C17">
        <f>VR_Cu_Ins_Kgs!C17</f>
        <v>0</v>
      </c>
      <c r="D17">
        <f>VR_Cu_Ins_Kgs!D17</f>
        <v>0</v>
      </c>
      <c r="E17">
        <f>VR_Cu_Ins_Kgs!E17</f>
        <v>0</v>
      </c>
      <c r="F17" s="3">
        <f t="shared" si="0"/>
        <v>0</v>
      </c>
      <c r="G17" t="str">
        <f t="shared" si="1"/>
        <v>Cubic Inchs</v>
      </c>
      <c r="H17" s="4">
        <f t="shared" si="2"/>
        <v>0</v>
      </c>
      <c r="I17" s="4">
        <f t="shared" si="3"/>
        <v>0</v>
      </c>
    </row>
    <row r="18" spans="2:9" ht="15">
      <c r="B18">
        <f>VR_Cu_Ins_Kgs!B18</f>
        <v>0</v>
      </c>
      <c r="C18">
        <f>VR_Cu_Ins_Kgs!C18</f>
        <v>0</v>
      </c>
      <c r="D18">
        <f>VR_Cu_Ins_Kgs!D18</f>
        <v>0</v>
      </c>
      <c r="E18">
        <f>VR_Cu_Ins_Kgs!E18</f>
        <v>0</v>
      </c>
      <c r="F18" s="3">
        <f t="shared" si="0"/>
        <v>0</v>
      </c>
      <c r="G18" t="str">
        <f t="shared" si="1"/>
        <v>Cubic Inchs</v>
      </c>
      <c r="H18" s="4">
        <f t="shared" si="2"/>
        <v>0</v>
      </c>
      <c r="I18" s="4">
        <f t="shared" si="3"/>
        <v>0</v>
      </c>
    </row>
    <row r="19" spans="2:9" ht="15">
      <c r="B19">
        <f>VR_Cu_Ins_Kgs!B19</f>
        <v>0</v>
      </c>
      <c r="C19">
        <f>VR_Cu_Ins_Kgs!C19</f>
        <v>0</v>
      </c>
      <c r="D19">
        <f>VR_Cu_Ins_Kgs!D19</f>
        <v>0</v>
      </c>
      <c r="E19">
        <f>VR_Cu_Ins_Kgs!E19</f>
        <v>0</v>
      </c>
      <c r="F19" s="3">
        <f t="shared" si="0"/>
        <v>0</v>
      </c>
      <c r="G19" t="str">
        <f t="shared" si="1"/>
        <v>Cubic Inchs</v>
      </c>
      <c r="H19" s="4">
        <f t="shared" si="2"/>
        <v>0</v>
      </c>
      <c r="I19" s="4">
        <f t="shared" si="3"/>
        <v>0</v>
      </c>
    </row>
    <row r="20" spans="2:9" ht="15">
      <c r="B20">
        <f>VR_Cu_Ins_Kgs!B20</f>
        <v>0</v>
      </c>
      <c r="C20">
        <f>VR_Cu_Ins_Kgs!C20</f>
        <v>0</v>
      </c>
      <c r="D20">
        <f>VR_Cu_Ins_Kgs!D20</f>
        <v>0</v>
      </c>
      <c r="E20">
        <f>VR_Cu_Ins_Kgs!E20</f>
        <v>0</v>
      </c>
      <c r="F20" s="3">
        <f t="shared" si="0"/>
        <v>0</v>
      </c>
      <c r="G20" t="str">
        <f t="shared" si="1"/>
        <v>Cubic Inchs</v>
      </c>
      <c r="H20" s="4">
        <f t="shared" si="2"/>
        <v>0</v>
      </c>
      <c r="I20" s="4">
        <f t="shared" si="3"/>
        <v>0</v>
      </c>
    </row>
    <row r="21" spans="2:9" ht="15">
      <c r="B21">
        <f>VR_Cu_Ins_Kgs!B21</f>
        <v>0</v>
      </c>
      <c r="C21">
        <f>VR_Cu_Ins_Kgs!C21</f>
        <v>0</v>
      </c>
      <c r="D21">
        <f>VR_Cu_Ins_Kgs!D21</f>
        <v>0</v>
      </c>
      <c r="E21">
        <f>VR_Cu_Ins_Kgs!E21</f>
        <v>0</v>
      </c>
      <c r="F21" s="3">
        <f t="shared" si="0"/>
        <v>0</v>
      </c>
      <c r="G21" t="str">
        <f t="shared" si="1"/>
        <v>Cubic Inchs</v>
      </c>
      <c r="H21" s="4">
        <f t="shared" si="2"/>
        <v>0</v>
      </c>
      <c r="I21" s="4">
        <f t="shared" si="3"/>
        <v>0</v>
      </c>
    </row>
    <row r="22" spans="2:9" ht="15">
      <c r="B22">
        <f>VR_Cu_Ins_Kgs!B22</f>
        <v>0</v>
      </c>
      <c r="C22">
        <f>VR_Cu_Ins_Kgs!C22</f>
        <v>0</v>
      </c>
      <c r="D22">
        <f>VR_Cu_Ins_Kgs!D22</f>
        <v>0</v>
      </c>
      <c r="E22">
        <f>VR_Cu_Ins_Kgs!E22</f>
        <v>0</v>
      </c>
      <c r="F22" s="3">
        <f t="shared" si="0"/>
        <v>0</v>
      </c>
      <c r="G22" t="str">
        <f t="shared" si="1"/>
        <v>Cubic Inchs</v>
      </c>
      <c r="H22" s="4">
        <f t="shared" si="2"/>
        <v>0</v>
      </c>
      <c r="I22" s="4">
        <f t="shared" si="3"/>
        <v>0</v>
      </c>
    </row>
    <row r="23" spans="2:9" ht="15">
      <c r="B23">
        <f>VR_Cu_Ins_Kgs!B23</f>
        <v>0</v>
      </c>
      <c r="C23">
        <f>VR_Cu_Ins_Kgs!C23</f>
        <v>0</v>
      </c>
      <c r="D23">
        <f>VR_Cu_Ins_Kgs!D23</f>
        <v>0</v>
      </c>
      <c r="E23">
        <f>VR_Cu_Ins_Kgs!E23</f>
        <v>0</v>
      </c>
      <c r="F23" s="3">
        <f t="shared" si="0"/>
        <v>0</v>
      </c>
      <c r="G23" t="str">
        <f t="shared" si="1"/>
        <v>Cubic Inchs</v>
      </c>
      <c r="H23" s="4">
        <f t="shared" si="2"/>
        <v>0</v>
      </c>
      <c r="I23" s="4">
        <f t="shared" si="3"/>
        <v>0</v>
      </c>
    </row>
    <row r="24" spans="2:9" ht="15">
      <c r="B24">
        <f>VR_Cu_Ins_Kgs!B24</f>
        <v>0</v>
      </c>
      <c r="C24">
        <f>VR_Cu_Ins_Kgs!C24</f>
        <v>0</v>
      </c>
      <c r="D24">
        <f>VR_Cu_Ins_Kgs!D24</f>
        <v>0</v>
      </c>
      <c r="E24">
        <f>VR_Cu_Ins_Kgs!E24</f>
        <v>0</v>
      </c>
      <c r="F24" s="3">
        <f t="shared" si="0"/>
        <v>0</v>
      </c>
      <c r="G24" t="str">
        <f t="shared" si="1"/>
        <v>Cubic Inchs</v>
      </c>
      <c r="H24" s="4">
        <f t="shared" si="2"/>
        <v>0</v>
      </c>
      <c r="I24" s="4">
        <f t="shared" si="3"/>
        <v>0</v>
      </c>
    </row>
    <row r="25" spans="2:9" ht="15">
      <c r="B25" t="e">
        <f>VR_Cu_Ins_Kgs!B25</f>
        <v>#REF!</v>
      </c>
      <c r="C25" t="e">
        <f>VR_Cu_Ins_Kgs!C25</f>
        <v>#REF!</v>
      </c>
      <c r="D25" t="e">
        <f>VR_Cu_Ins_Kgs!D25</f>
        <v>#REF!</v>
      </c>
      <c r="E25" t="e">
        <f>VR_Cu_Ins_Kgs!E25</f>
        <v>#REF!</v>
      </c>
      <c r="F25" s="3" t="e">
        <f t="shared" si="0"/>
        <v>#REF!</v>
      </c>
      <c r="G25" t="str">
        <f t="shared" si="1"/>
        <v>Cubic Inchs</v>
      </c>
      <c r="H25" s="4" t="e">
        <f t="shared" si="2"/>
        <v>#REF!</v>
      </c>
      <c r="I25" s="4" t="e">
        <f t="shared" si="3"/>
        <v>#REF!</v>
      </c>
    </row>
    <row r="26" spans="2:9" ht="15">
      <c r="B26" t="e">
        <f>VR_Cu_Ins_Kgs!B26</f>
        <v>#REF!</v>
      </c>
      <c r="C26" t="e">
        <f>VR_Cu_Ins_Kgs!C26</f>
        <v>#REF!</v>
      </c>
      <c r="D26" t="e">
        <f>VR_Cu_Ins_Kgs!D26</f>
        <v>#REF!</v>
      </c>
      <c r="E26" t="e">
        <f>VR_Cu_Ins_Kgs!E26</f>
        <v>#REF!</v>
      </c>
      <c r="F26" s="3" t="e">
        <f t="shared" si="0"/>
        <v>#REF!</v>
      </c>
      <c r="G26" t="str">
        <f t="shared" si="1"/>
        <v>Cubic Inchs</v>
      </c>
      <c r="H26" s="4" t="e">
        <f t="shared" si="2"/>
        <v>#REF!</v>
      </c>
      <c r="I26" s="4" t="e">
        <f t="shared" si="3"/>
        <v>#REF!</v>
      </c>
    </row>
    <row r="27" spans="2:9" ht="15">
      <c r="B27" t="e">
        <f>VR_Cu_Ins_Kgs!B27</f>
        <v>#REF!</v>
      </c>
      <c r="C27" t="e">
        <f>VR_Cu_Ins_Kgs!C27</f>
        <v>#REF!</v>
      </c>
      <c r="D27" t="e">
        <f>VR_Cu_Ins_Kgs!D27</f>
        <v>#REF!</v>
      </c>
      <c r="E27" t="e">
        <f>VR_Cu_Ins_Kgs!E27</f>
        <v>#REF!</v>
      </c>
      <c r="F27" s="3" t="e">
        <f t="shared" si="0"/>
        <v>#REF!</v>
      </c>
      <c r="G27" t="str">
        <f t="shared" si="1"/>
        <v>Cubic Inchs</v>
      </c>
      <c r="H27" s="4" t="e">
        <f t="shared" si="2"/>
        <v>#REF!</v>
      </c>
      <c r="I27" s="4" t="e">
        <f t="shared" si="3"/>
        <v>#REF!</v>
      </c>
    </row>
    <row r="28" spans="2:9" ht="15">
      <c r="B28" t="e">
        <f>VR_Cu_Ins_Kgs!B28</f>
        <v>#REF!</v>
      </c>
      <c r="C28" t="e">
        <f>VR_Cu_Ins_Kgs!C28</f>
        <v>#REF!</v>
      </c>
      <c r="D28" t="e">
        <f>VR_Cu_Ins_Kgs!D28</f>
        <v>#REF!</v>
      </c>
      <c r="E28" t="e">
        <f>VR_Cu_Ins_Kgs!E28</f>
        <v>#REF!</v>
      </c>
      <c r="F28" s="3" t="e">
        <f t="shared" si="0"/>
        <v>#REF!</v>
      </c>
      <c r="G28" t="str">
        <f t="shared" si="1"/>
        <v>Cubic Inchs</v>
      </c>
      <c r="H28" s="4" t="e">
        <f t="shared" si="2"/>
        <v>#REF!</v>
      </c>
      <c r="I28" s="4" t="e">
        <f t="shared" si="3"/>
        <v>#REF!</v>
      </c>
    </row>
    <row r="29" spans="2:9" ht="15">
      <c r="B29" t="e">
        <f>VR_Cu_Ins_Kgs!B29</f>
        <v>#REF!</v>
      </c>
      <c r="C29" t="e">
        <f>VR_Cu_Ins_Kgs!C29</f>
        <v>#REF!</v>
      </c>
      <c r="D29" t="e">
        <f>VR_Cu_Ins_Kgs!D29</f>
        <v>#REF!</v>
      </c>
      <c r="E29" t="e">
        <f>VR_Cu_Ins_Kgs!E29</f>
        <v>#REF!</v>
      </c>
      <c r="F29" s="3" t="e">
        <f t="shared" si="0"/>
        <v>#REF!</v>
      </c>
      <c r="G29" t="str">
        <f t="shared" si="1"/>
        <v>Cubic Inchs</v>
      </c>
      <c r="H29" s="4" t="e">
        <f t="shared" si="2"/>
        <v>#REF!</v>
      </c>
      <c r="I29" s="4" t="e">
        <f t="shared" si="3"/>
        <v>#REF!</v>
      </c>
    </row>
    <row r="30" spans="2:9" ht="15">
      <c r="B30" t="e">
        <f>VR_Cu_Ins_Kgs!B30</f>
        <v>#REF!</v>
      </c>
      <c r="C30" t="e">
        <f>VR_Cu_Ins_Kgs!C30</f>
        <v>#REF!</v>
      </c>
      <c r="D30" t="e">
        <f>VR_Cu_Ins_Kgs!D30</f>
        <v>#REF!</v>
      </c>
      <c r="E30" t="e">
        <f>VR_Cu_Ins_Kgs!E30</f>
        <v>#REF!</v>
      </c>
      <c r="F30" s="3" t="e">
        <f t="shared" si="0"/>
        <v>#REF!</v>
      </c>
      <c r="G30" t="str">
        <f t="shared" si="1"/>
        <v>Cubic Inchs</v>
      </c>
      <c r="H30" s="4" t="e">
        <f t="shared" si="2"/>
        <v>#REF!</v>
      </c>
      <c r="I30" s="4" t="e">
        <f t="shared" si="3"/>
        <v>#REF!</v>
      </c>
    </row>
    <row r="31" spans="1:9" ht="15">
      <c r="A31" s="1" t="s">
        <v>15</v>
      </c>
      <c r="B31" t="e">
        <f>SUM(B11:B30)</f>
        <v>#REF!</v>
      </c>
      <c r="F31" s="3" t="e">
        <f>SUM(F11:F30)</f>
        <v>#REF!</v>
      </c>
      <c r="G31" t="str">
        <f t="shared" si="1"/>
        <v>Cubic Inchs</v>
      </c>
      <c r="H31" s="4" t="e">
        <f t="shared" si="2"/>
        <v>#REF!</v>
      </c>
      <c r="I31" s="4" t="e">
        <f t="shared" si="3"/>
        <v>#REF!</v>
      </c>
    </row>
  </sheetData>
  <sheetProtection/>
  <printOptions/>
  <pageMargins left="0.5" right="0.5" top="0.5" bottom="0.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showOutlineSymbols="0" zoomScale="87" zoomScaleNormal="87" zoomScalePageLayoutView="0" workbookViewId="0" topLeftCell="A1">
      <selection activeCell="A1" sqref="A1"/>
    </sheetView>
  </sheetViews>
  <sheetFormatPr defaultColWidth="9.77734375" defaultRowHeight="15"/>
  <cols>
    <col min="1" max="1" width="3.77734375" style="0" customWidth="1"/>
    <col min="2" max="2" width="68.77734375" style="0" customWidth="1"/>
  </cols>
  <sheetData>
    <row r="1" ht="15">
      <c r="A1" s="1" t="s">
        <v>16</v>
      </c>
    </row>
    <row r="2" ht="15">
      <c r="B2" s="1" t="s">
        <v>17</v>
      </c>
    </row>
    <row r="4" ht="15">
      <c r="B4" s="1" t="s">
        <v>18</v>
      </c>
    </row>
    <row r="5" ht="15">
      <c r="B5" s="1" t="s">
        <v>19</v>
      </c>
    </row>
    <row r="6" ht="15">
      <c r="B6" s="1" t="s">
        <v>20</v>
      </c>
    </row>
    <row r="7" ht="15">
      <c r="B7" s="1" t="s">
        <v>21</v>
      </c>
    </row>
    <row r="8" ht="15">
      <c r="B8" s="1" t="s">
        <v>22</v>
      </c>
    </row>
    <row r="10" ht="15">
      <c r="A10" s="1" t="s">
        <v>23</v>
      </c>
    </row>
    <row r="11" spans="1:2" ht="15">
      <c r="A11">
        <v>1</v>
      </c>
      <c r="B11" s="1" t="s">
        <v>24</v>
      </c>
    </row>
    <row r="12" ht="15">
      <c r="B12" s="1" t="s">
        <v>20</v>
      </c>
    </row>
    <row r="13" spans="1:2" ht="15">
      <c r="A13">
        <v>2</v>
      </c>
      <c r="B13" s="1" t="s">
        <v>25</v>
      </c>
    </row>
    <row r="15" spans="1:2" ht="15">
      <c r="A15">
        <v>3</v>
      </c>
      <c r="B15" s="1" t="s">
        <v>26</v>
      </c>
    </row>
    <row r="16" ht="15">
      <c r="B16" s="1" t="s">
        <v>27</v>
      </c>
    </row>
    <row r="17" ht="15">
      <c r="B17" s="1" t="s">
        <v>28</v>
      </c>
    </row>
    <row r="18" ht="15">
      <c r="B18" s="1" t="s">
        <v>29</v>
      </c>
    </row>
    <row r="20" spans="1:2" ht="15">
      <c r="A20">
        <v>4</v>
      </c>
      <c r="B20" s="1" t="s">
        <v>30</v>
      </c>
    </row>
    <row r="22" spans="1:2" ht="15">
      <c r="A22">
        <v>5</v>
      </c>
      <c r="B22" s="1" t="s">
        <v>31</v>
      </c>
    </row>
    <row r="24" spans="1:2" ht="15">
      <c r="A24">
        <v>6</v>
      </c>
      <c r="B24" s="1" t="s">
        <v>32</v>
      </c>
    </row>
    <row r="25" ht="15">
      <c r="B25" s="1" t="s">
        <v>33</v>
      </c>
    </row>
    <row r="27" spans="1:2" ht="15">
      <c r="A27">
        <v>7</v>
      </c>
      <c r="B27" s="1" t="s">
        <v>34</v>
      </c>
    </row>
    <row r="28" ht="15">
      <c r="B28" s="1" t="s">
        <v>35</v>
      </c>
    </row>
    <row r="29" ht="15">
      <c r="B29" s="1" t="s">
        <v>36</v>
      </c>
    </row>
    <row r="30" ht="15">
      <c r="B30" s="1" t="s">
        <v>37</v>
      </c>
    </row>
  </sheetData>
  <sheetProtection/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VORTEX</Manager>
  <Company>VORTEX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CONVERSION TABLE</dc:title>
  <dc:subject/>
  <dc:creator>VORTEX</dc:creator>
  <cp:keywords/>
  <dc:description/>
  <cp:lastModifiedBy>Christian M. Ollino</cp:lastModifiedBy>
  <cp:lastPrinted>2010-09-17T00:13:31Z</cp:lastPrinted>
  <dcterms:created xsi:type="dcterms:W3CDTF">1999-11-05T20:29:43Z</dcterms:created>
  <dcterms:modified xsi:type="dcterms:W3CDTF">2014-09-04T17:29:29Z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